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10035"/>
  </bookViews>
  <sheets>
    <sheet name="09-2014" sheetId="9" r:id="rId1"/>
    <sheet name="10-2014" sheetId="11" r:id="rId2"/>
    <sheet name="11-2014" sheetId="12" r:id="rId3"/>
    <sheet name="12-2014" sheetId="13" r:id="rId4"/>
    <sheet name="13-2014" sheetId="14" r:id="rId5"/>
    <sheet name="14-2014" sheetId="15" r:id="rId6"/>
  </sheets>
  <definedNames>
    <definedName name="_xlnm.Print_Area" localSheetId="0">'09-2014'!$A$1:$N$53</definedName>
    <definedName name="_xlnm.Print_Area" localSheetId="1">'10-2014'!$A$1:$N$53</definedName>
    <definedName name="_xlnm.Print_Area" localSheetId="2">'11-2014'!$A$1:$N$53</definedName>
    <definedName name="_xlnm.Print_Area" localSheetId="3">'12-2014'!$A$1:$N$53</definedName>
    <definedName name="_xlnm.Print_Area" localSheetId="4">'13-2014'!$A$1:$N$53</definedName>
    <definedName name="_xlnm.Print_Area" localSheetId="5">'14-2014'!$A$1:$P$53</definedName>
  </definedNames>
  <calcPr calcId="145621"/>
</workbook>
</file>

<file path=xl/calcChain.xml><?xml version="1.0" encoding="utf-8"?>
<calcChain xmlns="http://schemas.openxmlformats.org/spreadsheetml/2006/main">
  <c r="P41" i="15" l="1"/>
  <c r="C41" i="15" l="1"/>
  <c r="D41" i="15"/>
  <c r="E41" i="15"/>
  <c r="F41" i="15"/>
  <c r="G41" i="15"/>
  <c r="H41" i="15"/>
  <c r="I41" i="15"/>
  <c r="J41" i="15"/>
  <c r="K41" i="15"/>
  <c r="L41" i="15"/>
  <c r="M41" i="15"/>
  <c r="N41" i="15"/>
  <c r="O41" i="15"/>
  <c r="C38" i="15"/>
  <c r="D38" i="15"/>
  <c r="E38" i="15"/>
  <c r="F38" i="15"/>
  <c r="G38" i="15"/>
  <c r="H38" i="15"/>
  <c r="I38" i="15"/>
  <c r="J38" i="15"/>
  <c r="K38" i="15"/>
  <c r="L38" i="15"/>
  <c r="M38" i="15"/>
  <c r="N38" i="15"/>
  <c r="O38" i="15"/>
  <c r="P38" i="15"/>
  <c r="C35" i="15"/>
  <c r="D35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C24" i="15"/>
  <c r="D24" i="15"/>
  <c r="E24" i="15"/>
  <c r="F24" i="15"/>
  <c r="F42" i="15" s="1"/>
  <c r="G24" i="15"/>
  <c r="H24" i="15"/>
  <c r="I24" i="15"/>
  <c r="J24" i="15"/>
  <c r="K24" i="15"/>
  <c r="L24" i="15"/>
  <c r="M24" i="15"/>
  <c r="N24" i="15"/>
  <c r="O24" i="15"/>
  <c r="P24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P7" i="15"/>
  <c r="O7" i="15"/>
  <c r="N7" i="15"/>
  <c r="M7" i="15"/>
  <c r="L7" i="15"/>
  <c r="K7" i="15"/>
  <c r="J7" i="15"/>
  <c r="I7" i="15"/>
  <c r="H7" i="15"/>
  <c r="G7" i="15"/>
  <c r="F7" i="15"/>
  <c r="E7" i="15"/>
  <c r="D7" i="15"/>
  <c r="C7" i="15"/>
  <c r="P43" i="15"/>
  <c r="L19" i="15"/>
  <c r="O19" i="15" s="1"/>
  <c r="K19" i="15"/>
  <c r="O13" i="15"/>
  <c r="P13" i="15" s="1"/>
  <c r="L13" i="15"/>
  <c r="K13" i="15"/>
  <c r="L40" i="15"/>
  <c r="K40" i="15"/>
  <c r="L37" i="15"/>
  <c r="O37" i="15" s="1"/>
  <c r="K37" i="15"/>
  <c r="L34" i="15"/>
  <c r="K34" i="15"/>
  <c r="L28" i="15"/>
  <c r="O28" i="15" s="1"/>
  <c r="K28" i="15"/>
  <c r="L27" i="15"/>
  <c r="O27" i="15" s="1"/>
  <c r="K27" i="15"/>
  <c r="L26" i="15"/>
  <c r="O26" i="15" s="1"/>
  <c r="K26" i="15"/>
  <c r="L22" i="15"/>
  <c r="O22" i="15" s="1"/>
  <c r="K22" i="15"/>
  <c r="L23" i="15"/>
  <c r="O23" i="15" s="1"/>
  <c r="K23" i="15"/>
  <c r="L16" i="15"/>
  <c r="O16" i="15" s="1"/>
  <c r="K16" i="15"/>
  <c r="L9" i="15"/>
  <c r="O9" i="15" s="1"/>
  <c r="K9" i="15"/>
  <c r="L10" i="15"/>
  <c r="O10" i="15" s="1"/>
  <c r="K10" i="15"/>
  <c r="L6" i="15"/>
  <c r="K6" i="15"/>
  <c r="B41" i="15"/>
  <c r="B44" i="15" s="1"/>
  <c r="B38" i="15"/>
  <c r="B35" i="15"/>
  <c r="N32" i="15"/>
  <c r="M32" i="15"/>
  <c r="L32" i="15"/>
  <c r="K32" i="15"/>
  <c r="J32" i="15"/>
  <c r="I32" i="15"/>
  <c r="H32" i="15"/>
  <c r="G32" i="15"/>
  <c r="F32" i="15"/>
  <c r="E32" i="15"/>
  <c r="D32" i="15"/>
  <c r="C32" i="15"/>
  <c r="B32" i="15"/>
  <c r="B29" i="15"/>
  <c r="B24" i="15"/>
  <c r="B20" i="15"/>
  <c r="B17" i="15"/>
  <c r="B14" i="15"/>
  <c r="B11" i="15"/>
  <c r="B7" i="15"/>
  <c r="E42" i="15" l="1"/>
  <c r="N42" i="15"/>
  <c r="J42" i="15"/>
  <c r="M42" i="15"/>
  <c r="I42" i="15"/>
  <c r="C42" i="15"/>
  <c r="G42" i="15"/>
  <c r="K42" i="15"/>
  <c r="O42" i="15"/>
  <c r="D42" i="15"/>
  <c r="H42" i="15"/>
  <c r="L42" i="15"/>
  <c r="P42" i="15"/>
  <c r="P45" i="15" s="1"/>
  <c r="P37" i="15"/>
  <c r="P19" i="15"/>
  <c r="P23" i="15"/>
  <c r="O40" i="15"/>
  <c r="P40" i="15" s="1"/>
  <c r="P9" i="15"/>
  <c r="P16" i="15"/>
  <c r="P26" i="15"/>
  <c r="P27" i="15"/>
  <c r="P28" i="15"/>
  <c r="P22" i="15"/>
  <c r="O34" i="15"/>
  <c r="P34" i="15" s="1"/>
  <c r="P10" i="15"/>
  <c r="O6" i="15"/>
  <c r="P6" i="15" s="1"/>
  <c r="B42" i="15"/>
  <c r="J26" i="14"/>
  <c r="M26" i="14" s="1"/>
  <c r="I26" i="14"/>
  <c r="B44" i="14"/>
  <c r="L41" i="14"/>
  <c r="K41" i="14"/>
  <c r="J41" i="14"/>
  <c r="I41" i="14"/>
  <c r="H41" i="14"/>
  <c r="G41" i="14"/>
  <c r="F41" i="14"/>
  <c r="E41" i="14"/>
  <c r="D41" i="14"/>
  <c r="C41" i="14"/>
  <c r="B41" i="14"/>
  <c r="M40" i="14"/>
  <c r="M41" i="14" s="1"/>
  <c r="J40" i="14"/>
  <c r="I40" i="14"/>
  <c r="L38" i="14"/>
  <c r="K38" i="14"/>
  <c r="J38" i="14"/>
  <c r="I38" i="14"/>
  <c r="H38" i="14"/>
  <c r="G38" i="14"/>
  <c r="F38" i="14"/>
  <c r="E38" i="14"/>
  <c r="D38" i="14"/>
  <c r="C38" i="14"/>
  <c r="B38" i="14"/>
  <c r="J37" i="14"/>
  <c r="M37" i="14" s="1"/>
  <c r="I37" i="14"/>
  <c r="L35" i="14"/>
  <c r="K35" i="14"/>
  <c r="J35" i="14"/>
  <c r="H35" i="14"/>
  <c r="G35" i="14"/>
  <c r="F35" i="14"/>
  <c r="E35" i="14"/>
  <c r="D35" i="14"/>
  <c r="C35" i="14"/>
  <c r="B35" i="14"/>
  <c r="J34" i="14"/>
  <c r="M34" i="14" s="1"/>
  <c r="M35" i="14" s="1"/>
  <c r="I34" i="14"/>
  <c r="I35" i="14" s="1"/>
  <c r="N32" i="14"/>
  <c r="M32" i="14"/>
  <c r="L32" i="14"/>
  <c r="K32" i="14"/>
  <c r="J32" i="14"/>
  <c r="I32" i="14"/>
  <c r="H32" i="14"/>
  <c r="G32" i="14"/>
  <c r="F32" i="14"/>
  <c r="E32" i="14"/>
  <c r="D32" i="14"/>
  <c r="C32" i="14"/>
  <c r="B32" i="14"/>
  <c r="L29" i="14"/>
  <c r="K29" i="14"/>
  <c r="I29" i="14"/>
  <c r="H29" i="14"/>
  <c r="G29" i="14"/>
  <c r="F29" i="14"/>
  <c r="E29" i="14"/>
  <c r="D29" i="14"/>
  <c r="C29" i="14"/>
  <c r="B29" i="14"/>
  <c r="M28" i="14"/>
  <c r="N28" i="14" s="1"/>
  <c r="J28" i="14"/>
  <c r="I28" i="14"/>
  <c r="M27" i="14"/>
  <c r="N27" i="14" s="1"/>
  <c r="J27" i="14"/>
  <c r="I27" i="14"/>
  <c r="L24" i="14"/>
  <c r="K24" i="14"/>
  <c r="J24" i="14"/>
  <c r="I24" i="14"/>
  <c r="H24" i="14"/>
  <c r="G24" i="14"/>
  <c r="F24" i="14"/>
  <c r="E24" i="14"/>
  <c r="D24" i="14"/>
  <c r="C24" i="14"/>
  <c r="B24" i="14"/>
  <c r="J23" i="14"/>
  <c r="M23" i="14" s="1"/>
  <c r="N23" i="14" s="1"/>
  <c r="I23" i="14"/>
  <c r="J22" i="14"/>
  <c r="M22" i="14" s="1"/>
  <c r="I22" i="14"/>
  <c r="L20" i="14"/>
  <c r="K20" i="14"/>
  <c r="J20" i="14"/>
  <c r="H20" i="14"/>
  <c r="G20" i="14"/>
  <c r="F20" i="14"/>
  <c r="E20" i="14"/>
  <c r="D20" i="14"/>
  <c r="C20" i="14"/>
  <c r="B20" i="14"/>
  <c r="J19" i="14"/>
  <c r="M19" i="14" s="1"/>
  <c r="M20" i="14" s="1"/>
  <c r="I19" i="14"/>
  <c r="I20" i="14" s="1"/>
  <c r="L17" i="14"/>
  <c r="K17" i="14"/>
  <c r="I17" i="14"/>
  <c r="H17" i="14"/>
  <c r="G17" i="14"/>
  <c r="G42" i="14" s="1"/>
  <c r="F17" i="14"/>
  <c r="E17" i="14"/>
  <c r="D17" i="14"/>
  <c r="C17" i="14"/>
  <c r="C42" i="14" s="1"/>
  <c r="B17" i="14"/>
  <c r="J16" i="14"/>
  <c r="J17" i="14" s="1"/>
  <c r="I16" i="14"/>
  <c r="L14" i="14"/>
  <c r="K14" i="14"/>
  <c r="J14" i="14"/>
  <c r="I14" i="14"/>
  <c r="H14" i="14"/>
  <c r="G14" i="14"/>
  <c r="F14" i="14"/>
  <c r="E14" i="14"/>
  <c r="D14" i="14"/>
  <c r="C14" i="14"/>
  <c r="B14" i="14"/>
  <c r="M13" i="14"/>
  <c r="N13" i="14" s="1"/>
  <c r="N14" i="14" s="1"/>
  <c r="J13" i="14"/>
  <c r="I13" i="14"/>
  <c r="L11" i="14"/>
  <c r="K11" i="14"/>
  <c r="J11" i="14"/>
  <c r="I11" i="14"/>
  <c r="H11" i="14"/>
  <c r="G11" i="14"/>
  <c r="F11" i="14"/>
  <c r="E11" i="14"/>
  <c r="D11" i="14"/>
  <c r="C11" i="14"/>
  <c r="B11" i="14"/>
  <c r="J10" i="14"/>
  <c r="M10" i="14" s="1"/>
  <c r="N10" i="14" s="1"/>
  <c r="I10" i="14"/>
  <c r="J9" i="14"/>
  <c r="M9" i="14" s="1"/>
  <c r="I9" i="14"/>
  <c r="L7" i="14"/>
  <c r="L42" i="14" s="1"/>
  <c r="K7" i="14"/>
  <c r="J7" i="14"/>
  <c r="H7" i="14"/>
  <c r="H42" i="14" s="1"/>
  <c r="G7" i="14"/>
  <c r="F7" i="14"/>
  <c r="F42" i="14" s="1"/>
  <c r="E7" i="14"/>
  <c r="E42" i="14" s="1"/>
  <c r="D7" i="14"/>
  <c r="D42" i="14" s="1"/>
  <c r="C7" i="14"/>
  <c r="B7" i="14"/>
  <c r="B42" i="14" s="1"/>
  <c r="J6" i="14"/>
  <c r="M6" i="14" s="1"/>
  <c r="M7" i="14" s="1"/>
  <c r="I6" i="14"/>
  <c r="I7" i="14" s="1"/>
  <c r="I42" i="14" s="1"/>
  <c r="N26" i="14" l="1"/>
  <c r="M29" i="14"/>
  <c r="K42" i="14"/>
  <c r="J29" i="14"/>
  <c r="N37" i="14"/>
  <c r="N38" i="14" s="1"/>
  <c r="M38" i="14"/>
  <c r="J42" i="14"/>
  <c r="N9" i="14"/>
  <c r="N11" i="14" s="1"/>
  <c r="M11" i="14"/>
  <c r="M24" i="14"/>
  <c r="N22" i="14"/>
  <c r="N24" i="14" s="1"/>
  <c r="M16" i="14"/>
  <c r="N6" i="14"/>
  <c r="N19" i="14"/>
  <c r="N20" i="14" s="1"/>
  <c r="N34" i="14"/>
  <c r="N35" i="14" s="1"/>
  <c r="M14" i="14"/>
  <c r="N29" i="14"/>
  <c r="N40" i="14"/>
  <c r="N41" i="14" s="1"/>
  <c r="M26" i="13"/>
  <c r="N26" i="13" s="1"/>
  <c r="J26" i="13"/>
  <c r="I26" i="13"/>
  <c r="N43" i="14" l="1"/>
  <c r="N7" i="14"/>
  <c r="N42" i="14" s="1"/>
  <c r="N45" i="14" s="1"/>
  <c r="M17" i="14"/>
  <c r="M42" i="14" s="1"/>
  <c r="N16" i="14"/>
  <c r="N17" i="14" s="1"/>
  <c r="L41" i="13"/>
  <c r="K41" i="13"/>
  <c r="H41" i="13"/>
  <c r="G41" i="13"/>
  <c r="F41" i="13"/>
  <c r="E41" i="13"/>
  <c r="D41" i="13"/>
  <c r="C41" i="13"/>
  <c r="B41" i="13"/>
  <c r="B44" i="13" s="1"/>
  <c r="M40" i="13"/>
  <c r="M41" i="13" s="1"/>
  <c r="J40" i="13"/>
  <c r="J41" i="13" s="1"/>
  <c r="I40" i="13"/>
  <c r="I41" i="13" s="1"/>
  <c r="L38" i="13"/>
  <c r="K38" i="13"/>
  <c r="H38" i="13"/>
  <c r="G38" i="13"/>
  <c r="F38" i="13"/>
  <c r="E38" i="13"/>
  <c r="D38" i="13"/>
  <c r="C38" i="13"/>
  <c r="B38" i="13"/>
  <c r="J37" i="13"/>
  <c r="J38" i="13" s="1"/>
  <c r="I37" i="13"/>
  <c r="I38" i="13" s="1"/>
  <c r="L35" i="13"/>
  <c r="K35" i="13"/>
  <c r="H35" i="13"/>
  <c r="G35" i="13"/>
  <c r="F35" i="13"/>
  <c r="E35" i="13"/>
  <c r="D35" i="13"/>
  <c r="C35" i="13"/>
  <c r="B35" i="13"/>
  <c r="J34" i="13"/>
  <c r="J35" i="13" s="1"/>
  <c r="I34" i="13"/>
  <c r="I35" i="13" s="1"/>
  <c r="N32" i="13"/>
  <c r="M32" i="13"/>
  <c r="L32" i="13"/>
  <c r="K32" i="13"/>
  <c r="J32" i="13"/>
  <c r="I32" i="13"/>
  <c r="H32" i="13"/>
  <c r="G32" i="13"/>
  <c r="F32" i="13"/>
  <c r="E32" i="13"/>
  <c r="D32" i="13"/>
  <c r="C32" i="13"/>
  <c r="B32" i="13"/>
  <c r="L29" i="13"/>
  <c r="K29" i="13"/>
  <c r="H29" i="13"/>
  <c r="G29" i="13"/>
  <c r="F29" i="13"/>
  <c r="E29" i="13"/>
  <c r="D29" i="13"/>
  <c r="C29" i="13"/>
  <c r="B29" i="13"/>
  <c r="J28" i="13"/>
  <c r="M28" i="13" s="1"/>
  <c r="I28" i="13"/>
  <c r="M27" i="13"/>
  <c r="J27" i="13"/>
  <c r="I27" i="13"/>
  <c r="J29" i="13"/>
  <c r="L24" i="13"/>
  <c r="K24" i="13"/>
  <c r="I24" i="13"/>
  <c r="H24" i="13"/>
  <c r="G24" i="13"/>
  <c r="F24" i="13"/>
  <c r="E24" i="13"/>
  <c r="D24" i="13"/>
  <c r="C24" i="13"/>
  <c r="B24" i="13"/>
  <c r="J23" i="13"/>
  <c r="M23" i="13" s="1"/>
  <c r="N23" i="13" s="1"/>
  <c r="I23" i="13"/>
  <c r="J22" i="13"/>
  <c r="I22" i="13"/>
  <c r="L20" i="13"/>
  <c r="K20" i="13"/>
  <c r="J20" i="13"/>
  <c r="H20" i="13"/>
  <c r="G20" i="13"/>
  <c r="F20" i="13"/>
  <c r="E20" i="13"/>
  <c r="D20" i="13"/>
  <c r="C20" i="13"/>
  <c r="B20" i="13"/>
  <c r="M19" i="13"/>
  <c r="M20" i="13" s="1"/>
  <c r="J19" i="13"/>
  <c r="I19" i="13"/>
  <c r="I20" i="13" s="1"/>
  <c r="L17" i="13"/>
  <c r="K17" i="13"/>
  <c r="H17" i="13"/>
  <c r="G17" i="13"/>
  <c r="F17" i="13"/>
  <c r="E17" i="13"/>
  <c r="D17" i="13"/>
  <c r="C17" i="13"/>
  <c r="B17" i="13"/>
  <c r="J16" i="13"/>
  <c r="M16" i="13" s="1"/>
  <c r="I16" i="13"/>
  <c r="I17" i="13" s="1"/>
  <c r="L14" i="13"/>
  <c r="K14" i="13"/>
  <c r="H14" i="13"/>
  <c r="G14" i="13"/>
  <c r="F14" i="13"/>
  <c r="E14" i="13"/>
  <c r="D14" i="13"/>
  <c r="C14" i="13"/>
  <c r="B14" i="13"/>
  <c r="J13" i="13"/>
  <c r="J14" i="13" s="1"/>
  <c r="I13" i="13"/>
  <c r="I14" i="13" s="1"/>
  <c r="L11" i="13"/>
  <c r="K11" i="13"/>
  <c r="H11" i="13"/>
  <c r="G11" i="13"/>
  <c r="F11" i="13"/>
  <c r="E11" i="13"/>
  <c r="D11" i="13"/>
  <c r="C11" i="13"/>
  <c r="B11" i="13"/>
  <c r="J10" i="13"/>
  <c r="M10" i="13" s="1"/>
  <c r="I10" i="13"/>
  <c r="J9" i="13"/>
  <c r="J11" i="13" s="1"/>
  <c r="I9" i="13"/>
  <c r="L7" i="13"/>
  <c r="K7" i="13"/>
  <c r="K42" i="13" s="1"/>
  <c r="H7" i="13"/>
  <c r="G7" i="13"/>
  <c r="F7" i="13"/>
  <c r="E7" i="13"/>
  <c r="E42" i="13" s="1"/>
  <c r="D7" i="13"/>
  <c r="C7" i="13"/>
  <c r="B7" i="13"/>
  <c r="M6" i="13"/>
  <c r="M7" i="13" s="1"/>
  <c r="J6" i="13"/>
  <c r="J7" i="13" s="1"/>
  <c r="I6" i="13"/>
  <c r="I7" i="13" s="1"/>
  <c r="B42" i="13" l="1"/>
  <c r="F42" i="13"/>
  <c r="L42" i="13"/>
  <c r="M13" i="13"/>
  <c r="M14" i="13" s="1"/>
  <c r="M29" i="13"/>
  <c r="N28" i="13"/>
  <c r="M34" i="13"/>
  <c r="M35" i="13" s="1"/>
  <c r="G42" i="13"/>
  <c r="I11" i="13"/>
  <c r="J24" i="13"/>
  <c r="N27" i="13"/>
  <c r="C42" i="13"/>
  <c r="D42" i="13"/>
  <c r="H42" i="13"/>
  <c r="I29" i="13"/>
  <c r="I42" i="13" s="1"/>
  <c r="N10" i="13"/>
  <c r="M17" i="13"/>
  <c r="N16" i="13"/>
  <c r="N17" i="13" s="1"/>
  <c r="N6" i="13"/>
  <c r="M9" i="13"/>
  <c r="M11" i="13" s="1"/>
  <c r="J17" i="13"/>
  <c r="J42" i="13" s="1"/>
  <c r="N19" i="13"/>
  <c r="N20" i="13" s="1"/>
  <c r="M22" i="13"/>
  <c r="N34" i="13"/>
  <c r="N35" i="13" s="1"/>
  <c r="M37" i="13"/>
  <c r="N9" i="13"/>
  <c r="N13" i="13"/>
  <c r="N14" i="13" s="1"/>
  <c r="N40" i="13"/>
  <c r="N41" i="13" s="1"/>
  <c r="N29" i="13" l="1"/>
  <c r="M24" i="13"/>
  <c r="M42" i="13" s="1"/>
  <c r="N22" i="13"/>
  <c r="N24" i="13" s="1"/>
  <c r="N11" i="13"/>
  <c r="M38" i="13"/>
  <c r="N37" i="13"/>
  <c r="N38" i="13" s="1"/>
  <c r="N43" i="13"/>
  <c r="N7" i="13"/>
  <c r="L41" i="12"/>
  <c r="K41" i="12"/>
  <c r="H41" i="12"/>
  <c r="G41" i="12"/>
  <c r="F41" i="12"/>
  <c r="E41" i="12"/>
  <c r="D41" i="12"/>
  <c r="C41" i="12"/>
  <c r="B41" i="12"/>
  <c r="B44" i="12" s="1"/>
  <c r="M40" i="12"/>
  <c r="M41" i="12" s="1"/>
  <c r="J40" i="12"/>
  <c r="J41" i="12" s="1"/>
  <c r="I40" i="12"/>
  <c r="I41" i="12" s="1"/>
  <c r="L38" i="12"/>
  <c r="K38" i="12"/>
  <c r="I38" i="12"/>
  <c r="H38" i="12"/>
  <c r="G38" i="12"/>
  <c r="F38" i="12"/>
  <c r="E38" i="12"/>
  <c r="D38" i="12"/>
  <c r="C38" i="12"/>
  <c r="B38" i="12"/>
  <c r="J37" i="12"/>
  <c r="J38" i="12" s="1"/>
  <c r="I37" i="12"/>
  <c r="L35" i="12"/>
  <c r="K35" i="12"/>
  <c r="H35" i="12"/>
  <c r="G35" i="12"/>
  <c r="F35" i="12"/>
  <c r="E35" i="12"/>
  <c r="D35" i="12"/>
  <c r="C35" i="12"/>
  <c r="B35" i="12"/>
  <c r="J34" i="12"/>
  <c r="J35" i="12" s="1"/>
  <c r="I34" i="12"/>
  <c r="I35" i="12" s="1"/>
  <c r="N32" i="12"/>
  <c r="M32" i="12"/>
  <c r="L32" i="12"/>
  <c r="K32" i="12"/>
  <c r="J32" i="12"/>
  <c r="I32" i="12"/>
  <c r="H32" i="12"/>
  <c r="G32" i="12"/>
  <c r="F32" i="12"/>
  <c r="E32" i="12"/>
  <c r="D32" i="12"/>
  <c r="C32" i="12"/>
  <c r="B32" i="12"/>
  <c r="L29" i="12"/>
  <c r="K29" i="12"/>
  <c r="H29" i="12"/>
  <c r="G29" i="12"/>
  <c r="F29" i="12"/>
  <c r="E29" i="12"/>
  <c r="D29" i="12"/>
  <c r="C29" i="12"/>
  <c r="B29" i="12"/>
  <c r="M28" i="12"/>
  <c r="J28" i="12"/>
  <c r="I28" i="12"/>
  <c r="J27" i="12"/>
  <c r="M27" i="12" s="1"/>
  <c r="I27" i="12"/>
  <c r="M26" i="12"/>
  <c r="J26" i="12"/>
  <c r="I26" i="12"/>
  <c r="L24" i="12"/>
  <c r="K24" i="12"/>
  <c r="I24" i="12"/>
  <c r="H24" i="12"/>
  <c r="G24" i="12"/>
  <c r="F24" i="12"/>
  <c r="E24" i="12"/>
  <c r="D24" i="12"/>
  <c r="C24" i="12"/>
  <c r="B24" i="12"/>
  <c r="J23" i="12"/>
  <c r="M23" i="12" s="1"/>
  <c r="N23" i="12" s="1"/>
  <c r="I23" i="12"/>
  <c r="J22" i="12"/>
  <c r="J24" i="12" s="1"/>
  <c r="I22" i="12"/>
  <c r="L20" i="12"/>
  <c r="K20" i="12"/>
  <c r="H20" i="12"/>
  <c r="G20" i="12"/>
  <c r="F20" i="12"/>
  <c r="E20" i="12"/>
  <c r="D20" i="12"/>
  <c r="C20" i="12"/>
  <c r="B20" i="12"/>
  <c r="J19" i="12"/>
  <c r="J20" i="12" s="1"/>
  <c r="I19" i="12"/>
  <c r="I20" i="12" s="1"/>
  <c r="L17" i="12"/>
  <c r="K17" i="12"/>
  <c r="H17" i="12"/>
  <c r="G17" i="12"/>
  <c r="F17" i="12"/>
  <c r="E17" i="12"/>
  <c r="D17" i="12"/>
  <c r="C17" i="12"/>
  <c r="B17" i="12"/>
  <c r="J16" i="12"/>
  <c r="M16" i="12" s="1"/>
  <c r="M17" i="12" s="1"/>
  <c r="I16" i="12"/>
  <c r="I17" i="12" s="1"/>
  <c r="L14" i="12"/>
  <c r="K14" i="12"/>
  <c r="H14" i="12"/>
  <c r="G14" i="12"/>
  <c r="F14" i="12"/>
  <c r="E14" i="12"/>
  <c r="D14" i="12"/>
  <c r="C14" i="12"/>
  <c r="B14" i="12"/>
  <c r="J13" i="12"/>
  <c r="J14" i="12" s="1"/>
  <c r="I13" i="12"/>
  <c r="I14" i="12" s="1"/>
  <c r="L11" i="12"/>
  <c r="K11" i="12"/>
  <c r="I11" i="12"/>
  <c r="H11" i="12"/>
  <c r="G11" i="12"/>
  <c r="F11" i="12"/>
  <c r="E11" i="12"/>
  <c r="D11" i="12"/>
  <c r="C11" i="12"/>
  <c r="B11" i="12"/>
  <c r="M10" i="12"/>
  <c r="N10" i="12" s="1"/>
  <c r="J10" i="12"/>
  <c r="I10" i="12"/>
  <c r="J9" i="12"/>
  <c r="J11" i="12" s="1"/>
  <c r="I9" i="12"/>
  <c r="L7" i="12"/>
  <c r="K7" i="12"/>
  <c r="I7" i="12"/>
  <c r="H7" i="12"/>
  <c r="G7" i="12"/>
  <c r="F7" i="12"/>
  <c r="E7" i="12"/>
  <c r="D7" i="12"/>
  <c r="C7" i="12"/>
  <c r="B7" i="12"/>
  <c r="J6" i="12"/>
  <c r="M6" i="12" s="1"/>
  <c r="I6" i="12"/>
  <c r="M7" i="12" l="1"/>
  <c r="N6" i="12"/>
  <c r="N43" i="12" s="1"/>
  <c r="E42" i="12"/>
  <c r="C42" i="12"/>
  <c r="G42" i="12"/>
  <c r="I29" i="12"/>
  <c r="I42" i="12" s="1"/>
  <c r="B42" i="12"/>
  <c r="F42" i="12"/>
  <c r="J7" i="12"/>
  <c r="J42" i="12" s="1"/>
  <c r="M19" i="12"/>
  <c r="M20" i="12" s="1"/>
  <c r="J29" i="12"/>
  <c r="M34" i="12"/>
  <c r="M35" i="12" s="1"/>
  <c r="K42" i="12"/>
  <c r="D42" i="12"/>
  <c r="H42" i="12"/>
  <c r="L42" i="12"/>
  <c r="M9" i="12"/>
  <c r="M11" i="12" s="1"/>
  <c r="M22" i="12"/>
  <c r="N27" i="12"/>
  <c r="M37" i="12"/>
  <c r="N42" i="13"/>
  <c r="N45" i="13" s="1"/>
  <c r="M29" i="12"/>
  <c r="N28" i="12"/>
  <c r="M13" i="12"/>
  <c r="M14" i="12" s="1"/>
  <c r="N16" i="12"/>
  <c r="N17" i="12" s="1"/>
  <c r="J17" i="12"/>
  <c r="N34" i="12"/>
  <c r="N35" i="12" s="1"/>
  <c r="N7" i="12"/>
  <c r="N26" i="12"/>
  <c r="N29" i="12" s="1"/>
  <c r="N40" i="12"/>
  <c r="N41" i="12" s="1"/>
  <c r="N9" i="12" l="1"/>
  <c r="N11" i="12" s="1"/>
  <c r="N42" i="12" s="1"/>
  <c r="N45" i="12" s="1"/>
  <c r="M24" i="12"/>
  <c r="M42" i="12" s="1"/>
  <c r="N22" i="12"/>
  <c r="N24" i="12" s="1"/>
  <c r="N13" i="12"/>
  <c r="N14" i="12" s="1"/>
  <c r="N19" i="12"/>
  <c r="N20" i="12" s="1"/>
  <c r="M38" i="12"/>
  <c r="N37" i="12"/>
  <c r="N38" i="12" s="1"/>
  <c r="J26" i="11"/>
  <c r="M26" i="11" s="1"/>
  <c r="I26" i="11"/>
  <c r="N26" i="11" s="1"/>
  <c r="L41" i="11"/>
  <c r="K41" i="11"/>
  <c r="H41" i="11"/>
  <c r="G41" i="11"/>
  <c r="F41" i="11"/>
  <c r="E41" i="11"/>
  <c r="D41" i="11"/>
  <c r="C41" i="11"/>
  <c r="B41" i="11"/>
  <c r="J40" i="11"/>
  <c r="M40" i="11" s="1"/>
  <c r="M41" i="11" s="1"/>
  <c r="I40" i="11"/>
  <c r="I41" i="11" s="1"/>
  <c r="L38" i="11"/>
  <c r="K38" i="11"/>
  <c r="I38" i="11"/>
  <c r="H38" i="11"/>
  <c r="G38" i="11"/>
  <c r="F38" i="11"/>
  <c r="E38" i="11"/>
  <c r="D38" i="11"/>
  <c r="C38" i="11"/>
  <c r="B38" i="11"/>
  <c r="J37" i="11"/>
  <c r="J38" i="11" s="1"/>
  <c r="I37" i="11"/>
  <c r="L35" i="11"/>
  <c r="K35" i="11"/>
  <c r="J35" i="11"/>
  <c r="H35" i="11"/>
  <c r="G35" i="11"/>
  <c r="F35" i="11"/>
  <c r="E35" i="11"/>
  <c r="D35" i="11"/>
  <c r="C35" i="11"/>
  <c r="B35" i="11"/>
  <c r="M34" i="11"/>
  <c r="M35" i="11" s="1"/>
  <c r="J34" i="11"/>
  <c r="I34" i="11"/>
  <c r="I35" i="11" s="1"/>
  <c r="N32" i="11"/>
  <c r="M32" i="11"/>
  <c r="L32" i="11"/>
  <c r="K32" i="11"/>
  <c r="J32" i="11"/>
  <c r="I32" i="11"/>
  <c r="H32" i="11"/>
  <c r="G32" i="11"/>
  <c r="F32" i="11"/>
  <c r="E32" i="11"/>
  <c r="D32" i="11"/>
  <c r="C32" i="11"/>
  <c r="B32" i="11"/>
  <c r="L29" i="11"/>
  <c r="K29" i="11"/>
  <c r="H29" i="11"/>
  <c r="G29" i="11"/>
  <c r="F29" i="11"/>
  <c r="E29" i="11"/>
  <c r="D29" i="11"/>
  <c r="C29" i="11"/>
  <c r="B29" i="11"/>
  <c r="J28" i="11"/>
  <c r="M28" i="11" s="1"/>
  <c r="I28" i="11"/>
  <c r="J27" i="11"/>
  <c r="M27" i="11" s="1"/>
  <c r="I27" i="11"/>
  <c r="L24" i="11"/>
  <c r="K24" i="11"/>
  <c r="I24" i="11"/>
  <c r="H24" i="11"/>
  <c r="G24" i="11"/>
  <c r="F24" i="11"/>
  <c r="E24" i="11"/>
  <c r="D24" i="11"/>
  <c r="C24" i="11"/>
  <c r="B24" i="11"/>
  <c r="J23" i="11"/>
  <c r="M23" i="11" s="1"/>
  <c r="N23" i="11" s="1"/>
  <c r="I23" i="11"/>
  <c r="J22" i="11"/>
  <c r="I22" i="11"/>
  <c r="L20" i="11"/>
  <c r="K20" i="11"/>
  <c r="H20" i="11"/>
  <c r="G20" i="11"/>
  <c r="F20" i="11"/>
  <c r="E20" i="11"/>
  <c r="D20" i="11"/>
  <c r="C20" i="11"/>
  <c r="B20" i="11"/>
  <c r="J19" i="11"/>
  <c r="J20" i="11" s="1"/>
  <c r="I19" i="11"/>
  <c r="I20" i="11" s="1"/>
  <c r="L17" i="11"/>
  <c r="K17" i="11"/>
  <c r="H17" i="11"/>
  <c r="G17" i="11"/>
  <c r="F17" i="11"/>
  <c r="E17" i="11"/>
  <c r="D17" i="11"/>
  <c r="C17" i="11"/>
  <c r="B17" i="11"/>
  <c r="J16" i="11"/>
  <c r="M16" i="11" s="1"/>
  <c r="I16" i="11"/>
  <c r="I17" i="11" s="1"/>
  <c r="L14" i="11"/>
  <c r="K14" i="11"/>
  <c r="H14" i="11"/>
  <c r="G14" i="11"/>
  <c r="F14" i="11"/>
  <c r="E14" i="11"/>
  <c r="D14" i="11"/>
  <c r="C14" i="11"/>
  <c r="B14" i="11"/>
  <c r="J13" i="11"/>
  <c r="M13" i="11" s="1"/>
  <c r="M14" i="11" s="1"/>
  <c r="I13" i="11"/>
  <c r="I14" i="11" s="1"/>
  <c r="L11" i="11"/>
  <c r="K11" i="11"/>
  <c r="I11" i="11"/>
  <c r="H11" i="11"/>
  <c r="G11" i="11"/>
  <c r="F11" i="11"/>
  <c r="E11" i="11"/>
  <c r="D11" i="11"/>
  <c r="C11" i="11"/>
  <c r="B11" i="11"/>
  <c r="J10" i="11"/>
  <c r="M10" i="11" s="1"/>
  <c r="N10" i="11" s="1"/>
  <c r="I10" i="11"/>
  <c r="J9" i="11"/>
  <c r="I9" i="11"/>
  <c r="L7" i="11"/>
  <c r="L42" i="11" s="1"/>
  <c r="K7" i="11"/>
  <c r="H7" i="11"/>
  <c r="G7" i="11"/>
  <c r="F7" i="11"/>
  <c r="E7" i="11"/>
  <c r="D7" i="11"/>
  <c r="C7" i="11"/>
  <c r="C42" i="11" s="1"/>
  <c r="B7" i="11"/>
  <c r="J6" i="11"/>
  <c r="J7" i="11" s="1"/>
  <c r="I6" i="11"/>
  <c r="I7" i="11" s="1"/>
  <c r="E42" i="11" l="1"/>
  <c r="F42" i="11"/>
  <c r="K42" i="11"/>
  <c r="N27" i="11"/>
  <c r="N29" i="11" s="1"/>
  <c r="D42" i="11"/>
  <c r="J14" i="11"/>
  <c r="J41" i="11"/>
  <c r="H42" i="11"/>
  <c r="M6" i="11"/>
  <c r="M7" i="11" s="1"/>
  <c r="J11" i="11"/>
  <c r="M19" i="11"/>
  <c r="M20" i="11" s="1"/>
  <c r="J24" i="11"/>
  <c r="N28" i="11"/>
  <c r="M29" i="11"/>
  <c r="G42" i="11"/>
  <c r="B42" i="11"/>
  <c r="J29" i="11"/>
  <c r="I29" i="11"/>
  <c r="I42" i="11" s="1"/>
  <c r="M17" i="11"/>
  <c r="N16" i="11"/>
  <c r="N17" i="11" s="1"/>
  <c r="N6" i="11"/>
  <c r="M9" i="11"/>
  <c r="J17" i="11"/>
  <c r="M22" i="11"/>
  <c r="N34" i="11"/>
  <c r="N35" i="11" s="1"/>
  <c r="M37" i="11"/>
  <c r="N13" i="11"/>
  <c r="N14" i="11" s="1"/>
  <c r="N40" i="11"/>
  <c r="N41" i="11" s="1"/>
  <c r="J26" i="9"/>
  <c r="M26" i="9" s="1"/>
  <c r="I26" i="9"/>
  <c r="N19" i="11" l="1"/>
  <c r="N20" i="11" s="1"/>
  <c r="J42" i="11"/>
  <c r="M38" i="11"/>
  <c r="N37" i="11"/>
  <c r="N38" i="11" s="1"/>
  <c r="M11" i="11"/>
  <c r="N9" i="11"/>
  <c r="N11" i="11" s="1"/>
  <c r="M24" i="11"/>
  <c r="N22" i="11"/>
  <c r="N24" i="11" s="1"/>
  <c r="N43" i="11"/>
  <c r="N7" i="11"/>
  <c r="N42" i="11" s="1"/>
  <c r="N45" i="11" s="1"/>
  <c r="N26" i="9"/>
  <c r="L41" i="9"/>
  <c r="K41" i="9"/>
  <c r="H41" i="9"/>
  <c r="G41" i="9"/>
  <c r="F41" i="9"/>
  <c r="E41" i="9"/>
  <c r="D41" i="9"/>
  <c r="C41" i="9"/>
  <c r="B41" i="9"/>
  <c r="J40" i="9"/>
  <c r="J41" i="9" s="1"/>
  <c r="I40" i="9"/>
  <c r="I41" i="9" s="1"/>
  <c r="L38" i="9"/>
  <c r="K38" i="9"/>
  <c r="H38" i="9"/>
  <c r="G38" i="9"/>
  <c r="F38" i="9"/>
  <c r="E38" i="9"/>
  <c r="D38" i="9"/>
  <c r="C38" i="9"/>
  <c r="B38" i="9"/>
  <c r="J37" i="9"/>
  <c r="M37" i="9" s="1"/>
  <c r="I37" i="9"/>
  <c r="I38" i="9" s="1"/>
  <c r="L35" i="9"/>
  <c r="K35" i="9"/>
  <c r="H35" i="9"/>
  <c r="G35" i="9"/>
  <c r="F35" i="9"/>
  <c r="E35" i="9"/>
  <c r="D35" i="9"/>
  <c r="C35" i="9"/>
  <c r="B35" i="9"/>
  <c r="J34" i="9"/>
  <c r="M34" i="9" s="1"/>
  <c r="M35" i="9" s="1"/>
  <c r="I34" i="9"/>
  <c r="I35" i="9" s="1"/>
  <c r="L32" i="9"/>
  <c r="K32" i="9"/>
  <c r="H32" i="9"/>
  <c r="G32" i="9"/>
  <c r="F32" i="9"/>
  <c r="E32" i="9"/>
  <c r="D32" i="9"/>
  <c r="C32" i="9"/>
  <c r="B32" i="9"/>
  <c r="J32" i="9"/>
  <c r="I32" i="9"/>
  <c r="L29" i="9"/>
  <c r="K29" i="9"/>
  <c r="H29" i="9"/>
  <c r="G29" i="9"/>
  <c r="F29" i="9"/>
  <c r="E29" i="9"/>
  <c r="D29" i="9"/>
  <c r="C29" i="9"/>
  <c r="B29" i="9"/>
  <c r="J28" i="9"/>
  <c r="M28" i="9" s="1"/>
  <c r="N28" i="9" s="1"/>
  <c r="I28" i="9"/>
  <c r="J27" i="9"/>
  <c r="I27" i="9"/>
  <c r="L24" i="9"/>
  <c r="K24" i="9"/>
  <c r="H24" i="9"/>
  <c r="G24" i="9"/>
  <c r="F24" i="9"/>
  <c r="E24" i="9"/>
  <c r="D24" i="9"/>
  <c r="C24" i="9"/>
  <c r="B24" i="9"/>
  <c r="J23" i="9"/>
  <c r="M23" i="9" s="1"/>
  <c r="I23" i="9"/>
  <c r="J22" i="9"/>
  <c r="I22" i="9"/>
  <c r="L20" i="9"/>
  <c r="K20" i="9"/>
  <c r="H20" i="9"/>
  <c r="G20" i="9"/>
  <c r="F20" i="9"/>
  <c r="E20" i="9"/>
  <c r="D20" i="9"/>
  <c r="C20" i="9"/>
  <c r="B20" i="9"/>
  <c r="J19" i="9"/>
  <c r="J20" i="9" s="1"/>
  <c r="I19" i="9"/>
  <c r="I20" i="9" s="1"/>
  <c r="L17" i="9"/>
  <c r="K17" i="9"/>
  <c r="H17" i="9"/>
  <c r="G17" i="9"/>
  <c r="F17" i="9"/>
  <c r="E17" i="9"/>
  <c r="D17" i="9"/>
  <c r="C17" i="9"/>
  <c r="B17" i="9"/>
  <c r="J16" i="9"/>
  <c r="J17" i="9" s="1"/>
  <c r="I16" i="9"/>
  <c r="I17" i="9" s="1"/>
  <c r="L14" i="9"/>
  <c r="K14" i="9"/>
  <c r="H14" i="9"/>
  <c r="G14" i="9"/>
  <c r="F14" i="9"/>
  <c r="E14" i="9"/>
  <c r="D14" i="9"/>
  <c r="C14" i="9"/>
  <c r="B14" i="9"/>
  <c r="J13" i="9"/>
  <c r="M13" i="9" s="1"/>
  <c r="I13" i="9"/>
  <c r="I14" i="9" s="1"/>
  <c r="L11" i="9"/>
  <c r="K11" i="9"/>
  <c r="H11" i="9"/>
  <c r="G11" i="9"/>
  <c r="F11" i="9"/>
  <c r="E11" i="9"/>
  <c r="D11" i="9"/>
  <c r="C11" i="9"/>
  <c r="B11" i="9"/>
  <c r="J10" i="9"/>
  <c r="M10" i="9" s="1"/>
  <c r="I10" i="9"/>
  <c r="J9" i="9"/>
  <c r="M9" i="9" s="1"/>
  <c r="I9" i="9"/>
  <c r="L7" i="9"/>
  <c r="K7" i="9"/>
  <c r="H7" i="9"/>
  <c r="G7" i="9"/>
  <c r="F7" i="9"/>
  <c r="E7" i="9"/>
  <c r="D7" i="9"/>
  <c r="C7" i="9"/>
  <c r="B7" i="9"/>
  <c r="J6" i="9"/>
  <c r="J7" i="9" s="1"/>
  <c r="I6" i="9"/>
  <c r="I7" i="9" s="1"/>
  <c r="I11" i="9" l="1"/>
  <c r="I29" i="9"/>
  <c r="M42" i="11"/>
  <c r="M16" i="9"/>
  <c r="M17" i="9" s="1"/>
  <c r="J29" i="9"/>
  <c r="D42" i="9"/>
  <c r="H42" i="9"/>
  <c r="J38" i="9"/>
  <c r="J14" i="9"/>
  <c r="J24" i="9"/>
  <c r="E42" i="9"/>
  <c r="K42" i="9"/>
  <c r="N10" i="9"/>
  <c r="M27" i="9"/>
  <c r="N27" i="9" s="1"/>
  <c r="N29" i="9" s="1"/>
  <c r="M40" i="9"/>
  <c r="N40" i="9" s="1"/>
  <c r="N41" i="9" s="1"/>
  <c r="B42" i="9"/>
  <c r="F42" i="9"/>
  <c r="L42" i="9"/>
  <c r="J11" i="9"/>
  <c r="C42" i="9"/>
  <c r="G42" i="9"/>
  <c r="J35" i="9"/>
  <c r="J42" i="9" s="1"/>
  <c r="M14" i="9"/>
  <c r="N13" i="9"/>
  <c r="N14" i="9" s="1"/>
  <c r="M11" i="9"/>
  <c r="N23" i="9"/>
  <c r="M38" i="9"/>
  <c r="N37" i="9"/>
  <c r="N38" i="9" s="1"/>
  <c r="N16" i="9"/>
  <c r="N17" i="9" s="1"/>
  <c r="M19" i="9"/>
  <c r="M41" i="9"/>
  <c r="M22" i="9"/>
  <c r="M24" i="9" s="1"/>
  <c r="I24" i="9"/>
  <c r="I42" i="9" s="1"/>
  <c r="M6" i="9"/>
  <c r="M7" i="9" s="1"/>
  <c r="M32" i="9"/>
  <c r="N9" i="9"/>
  <c r="N34" i="9"/>
  <c r="N35" i="9" s="1"/>
  <c r="N11" i="9" l="1"/>
  <c r="M29" i="9"/>
  <c r="N6" i="9"/>
  <c r="N32" i="9"/>
  <c r="M20" i="9"/>
  <c r="N19" i="9"/>
  <c r="N20" i="9" s="1"/>
  <c r="N22" i="9"/>
  <c r="N24" i="9" s="1"/>
  <c r="M42" i="9" l="1"/>
  <c r="N7" i="9"/>
  <c r="N42" i="9" s="1"/>
  <c r="N43" i="9"/>
  <c r="N45" i="9" l="1"/>
</calcChain>
</file>

<file path=xl/sharedStrings.xml><?xml version="1.0" encoding="utf-8"?>
<sst xmlns="http://schemas.openxmlformats.org/spreadsheetml/2006/main" count="332" uniqueCount="52">
  <si>
    <t>INSTITUTO DURANGUENSE DE ACCESO A LA INFORMACIÓN PÚBLICA Y DE PROTECCIÓN DE DATOS PERSONALES</t>
  </si>
  <si>
    <t>Empleado</t>
  </si>
  <si>
    <t>Sueldo</t>
  </si>
  <si>
    <t>Compensación</t>
  </si>
  <si>
    <t>Ayuda para gastos medicos</t>
  </si>
  <si>
    <t>Estimulo por Representación</t>
  </si>
  <si>
    <t xml:space="preserve">Ayuda p/ renta </t>
  </si>
  <si>
    <t>Aportacion al Fondo de Ahorro</t>
  </si>
  <si>
    <t>TOTAL PERCEPCIONES</t>
  </si>
  <si>
    <t>Fondo de ahorro</t>
  </si>
  <si>
    <t xml:space="preserve">Subsidio al Empleo </t>
  </si>
  <si>
    <t>TOTAL DEDUCCIONES</t>
  </si>
  <si>
    <t>N E T O</t>
  </si>
  <si>
    <t>Total por Departamento</t>
  </si>
  <si>
    <t xml:space="preserve">   020 Gaitán Manuel Alejandro</t>
  </si>
  <si>
    <t xml:space="preserve">  025 López Salas María de Lourdes </t>
  </si>
  <si>
    <t xml:space="preserve">   006 Tamayo Amaro Ma. Mercedes</t>
  </si>
  <si>
    <t xml:space="preserve">   007 Ayala Valdez Antonio Leonel</t>
  </si>
  <si>
    <t xml:space="preserve">   029 Serrano Barrios Rodrigo</t>
  </si>
  <si>
    <t xml:space="preserve">   021 Compean Torres Paulina Elizabeth </t>
  </si>
  <si>
    <t>Departamento COORD. DE CAPACITACIÓN Y CULTURA DE LA TRANSP</t>
  </si>
  <si>
    <t xml:space="preserve">   024 López de la Torre Alma Cristina</t>
  </si>
  <si>
    <t>Departamento ÓRGANO DE CONTROL INTERNO</t>
  </si>
  <si>
    <t xml:space="preserve">   030 Rodríguez Rosales Juan Carlos </t>
  </si>
  <si>
    <t>Total General</t>
  </si>
  <si>
    <t>MTRO. ALEJANDRO GAITAN MANUEL (BANAMEX)</t>
  </si>
  <si>
    <t>TOTAL A PAGAR EN BANCOMER</t>
  </si>
  <si>
    <t>I.S.R.</t>
  </si>
  <si>
    <t>Departamento 1 CONSEJERO</t>
  </si>
  <si>
    <t>Departamento 2 CONSEJERO PRESIDENTE</t>
  </si>
  <si>
    <t>Departamento 3 CONSEJERO</t>
  </si>
  <si>
    <t>Ayuda para Actividades Sociales, Deportivas y Culturales</t>
  </si>
  <si>
    <t>Departamento 8 COORD. DE ADMINISTRACIÓN Y FINANZAS</t>
  </si>
  <si>
    <t>Departamento 6 COORDINACIÓN JURÍDICA</t>
  </si>
  <si>
    <t>Departamento 4 SECRETARÍA EJECUTIVA</t>
  </si>
  <si>
    <t>Departamento 5 SECRETARÍA TÉCNICA</t>
  </si>
  <si>
    <t xml:space="preserve">   004 Gallegos Díaz Eva</t>
  </si>
  <si>
    <t xml:space="preserve">   016 Barrera Bonilla Jesús</t>
  </si>
  <si>
    <t>Departamento 9 COORD. DE DIFUSIÓN Y COMUNICACIÓN</t>
  </si>
  <si>
    <t xml:space="preserve">   008 Guerrero Murga José Alejandro</t>
  </si>
  <si>
    <t>Departamento 11 COORD. DE VINCULACIÓN CON LOS SUJETOS OB</t>
  </si>
  <si>
    <t xml:space="preserve">   026 Carriedo Sáenz Héctor Octavio </t>
  </si>
  <si>
    <t xml:space="preserve">   017 Loera Domínguez Cecilia</t>
  </si>
  <si>
    <t xml:space="preserve">   010 Briceño Medrano Ángelica</t>
  </si>
  <si>
    <t xml:space="preserve">Nómina del periodo 09 de 24 Quincenal del 01/05/2014 AL 15/05/2014 </t>
  </si>
  <si>
    <t xml:space="preserve">Nómina del periodo 10 de 24 Quincenal del 16/05/2014 AL 31/05/2014 </t>
  </si>
  <si>
    <t xml:space="preserve">Nómina del periodo 11 de 24 Quincenal del 01/06/2014 AL 15/06/2014 </t>
  </si>
  <si>
    <t xml:space="preserve">Nómina del periodo 12 de 24 Quincenal del 16/06/2014 AL 30/06/2014 </t>
  </si>
  <si>
    <t xml:space="preserve">Nómina del periodo 13 de 24 Quincenal del 01/07/2014 AL 15/07/2014 </t>
  </si>
  <si>
    <t>Vacaciones</t>
  </si>
  <si>
    <t>Prima de vacaciones a tiempo</t>
  </si>
  <si>
    <t xml:space="preserve">Nómina del periodo 14 de 24 Quincenal del 16/07/2014 AL 30/07/2014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</si>
</sst>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_);[Red]\(&quot;$&quot;#,##0.00\)"/>
    <numFmt numFmtId="165" formatCode="&quot;$&quot;#,##0.00;[Red]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FF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4" fillId="2" borderId="2" xfId="0" applyFont="1" applyFill="1" applyBorder="1" applyAlignment="1">
      <alignment horizontal="center" wrapText="1"/>
    </xf>
    <xf numFmtId="165" fontId="5" fillId="0" borderId="3" xfId="0" applyNumberFormat="1" applyFont="1" applyBorder="1"/>
    <xf numFmtId="0" fontId="1" fillId="0" borderId="0" xfId="5"/>
    <xf numFmtId="164" fontId="3" fillId="0" borderId="0" xfId="5" applyNumberFormat="1" applyFont="1" applyBorder="1" applyAlignment="1">
      <alignment horizontal="center"/>
    </xf>
    <xf numFmtId="0" fontId="4" fillId="2" borderId="2" xfId="5" applyFont="1" applyFill="1" applyBorder="1" applyAlignment="1">
      <alignment horizontal="center" wrapText="1"/>
    </xf>
    <xf numFmtId="0" fontId="1" fillId="0" borderId="0" xfId="5" applyAlignment="1">
      <alignment wrapText="1"/>
    </xf>
    <xf numFmtId="0" fontId="4" fillId="0" borderId="0" xfId="5" applyFont="1"/>
    <xf numFmtId="165" fontId="1" fillId="0" borderId="0" xfId="5" applyNumberFormat="1"/>
    <xf numFmtId="0" fontId="5" fillId="0" borderId="0" xfId="5" applyFont="1"/>
    <xf numFmtId="165" fontId="5" fillId="0" borderId="3" xfId="5" applyNumberFormat="1" applyFont="1" applyFill="1" applyBorder="1"/>
    <xf numFmtId="0" fontId="5" fillId="0" borderId="3" xfId="5" applyFont="1" applyBorder="1"/>
    <xf numFmtId="165" fontId="5" fillId="0" borderId="3" xfId="5" applyNumberFormat="1" applyFont="1" applyBorder="1"/>
    <xf numFmtId="165" fontId="5" fillId="0" borderId="0" xfId="5" applyNumberFormat="1" applyFont="1" applyBorder="1"/>
    <xf numFmtId="0" fontId="4" fillId="0" borderId="4" xfId="5" applyFont="1" applyBorder="1"/>
    <xf numFmtId="165" fontId="4" fillId="0" borderId="0" xfId="5" applyNumberFormat="1" applyFont="1" applyFill="1"/>
    <xf numFmtId="165" fontId="4" fillId="0" borderId="0" xfId="5" applyNumberFormat="1" applyFont="1"/>
    <xf numFmtId="0" fontId="5" fillId="0" borderId="0" xfId="5" applyFont="1" applyFill="1"/>
    <xf numFmtId="165" fontId="5" fillId="0" borderId="0" xfId="5" applyNumberFormat="1" applyFont="1" applyFill="1" applyBorder="1"/>
    <xf numFmtId="0" fontId="5" fillId="0" borderId="0" xfId="5" applyFont="1" applyBorder="1"/>
    <xf numFmtId="165" fontId="5" fillId="0" borderId="0" xfId="5" applyNumberFormat="1" applyFont="1"/>
    <xf numFmtId="0" fontId="5" fillId="0" borderId="0" xfId="5" applyFont="1" applyFill="1" applyBorder="1"/>
    <xf numFmtId="0" fontId="4" fillId="0" borderId="0" xfId="5" applyFont="1" applyBorder="1"/>
    <xf numFmtId="165" fontId="5" fillId="0" borderId="0" xfId="5" applyNumberFormat="1" applyFont="1" applyFill="1"/>
    <xf numFmtId="0" fontId="1" fillId="0" borderId="0" xfId="5" applyFill="1"/>
    <xf numFmtId="0" fontId="4" fillId="0" borderId="4" xfId="5" applyFont="1" applyFill="1" applyBorder="1"/>
    <xf numFmtId="0" fontId="4" fillId="0" borderId="5" xfId="5" applyFont="1" applyBorder="1"/>
    <xf numFmtId="165" fontId="4" fillId="0" borderId="5" xfId="5" applyNumberFormat="1" applyFont="1" applyFill="1" applyBorder="1"/>
    <xf numFmtId="165" fontId="4" fillId="0" borderId="5" xfId="5" applyNumberFormat="1" applyFont="1" applyBorder="1"/>
    <xf numFmtId="165" fontId="4" fillId="0" borderId="0" xfId="5" applyNumberFormat="1" applyFont="1" applyBorder="1"/>
    <xf numFmtId="164" fontId="4" fillId="0" borderId="0" xfId="5" applyNumberFormat="1" applyFont="1" applyBorder="1"/>
    <xf numFmtId="0" fontId="4" fillId="0" borderId="0" xfId="5" applyFont="1" applyAlignment="1">
      <alignment horizontal="left" vertical="center"/>
    </xf>
    <xf numFmtId="0" fontId="2" fillId="0" borderId="0" xfId="5" applyFont="1"/>
    <xf numFmtId="164" fontId="6" fillId="0" borderId="0" xfId="5" applyNumberFormat="1" applyFont="1"/>
    <xf numFmtId="0" fontId="4" fillId="0" borderId="0" xfId="5" applyFont="1" applyAlignment="1">
      <alignment horizontal="center" wrapText="1"/>
    </xf>
    <xf numFmtId="4" fontId="4" fillId="0" borderId="0" xfId="5" applyNumberFormat="1" applyFont="1" applyAlignment="1">
      <alignment vertical="top"/>
    </xf>
    <xf numFmtId="44" fontId="4" fillId="0" borderId="6" xfId="7" applyFont="1" applyBorder="1" applyAlignment="1">
      <alignment vertical="top"/>
    </xf>
    <xf numFmtId="44" fontId="4" fillId="0" borderId="0" xfId="7" applyFont="1" applyBorder="1" applyAlignment="1">
      <alignment vertical="top"/>
    </xf>
    <xf numFmtId="0" fontId="5" fillId="0" borderId="0" xfId="5" applyFont="1" applyAlignment="1">
      <alignment horizontal="center" wrapText="1"/>
    </xf>
    <xf numFmtId="0" fontId="5" fillId="0" borderId="0" xfId="5" applyFont="1" applyAlignment="1">
      <alignment wrapText="1"/>
    </xf>
    <xf numFmtId="0" fontId="4" fillId="2" borderId="0" xfId="5" applyFont="1" applyFill="1" applyBorder="1" applyAlignment="1">
      <alignment horizontal="center" wrapText="1"/>
    </xf>
    <xf numFmtId="164" fontId="3" fillId="0" borderId="0" xfId="5" applyNumberFormat="1" applyFont="1" applyAlignment="1">
      <alignment horizontal="center"/>
    </xf>
    <xf numFmtId="164" fontId="3" fillId="0" borderId="0" xfId="5" applyNumberFormat="1" applyFont="1" applyAlignment="1">
      <alignment horizontal="center"/>
    </xf>
    <xf numFmtId="164" fontId="3" fillId="0" borderId="0" xfId="5" applyNumberFormat="1" applyFont="1" applyAlignment="1">
      <alignment horizontal="center"/>
    </xf>
    <xf numFmtId="164" fontId="3" fillId="0" borderId="0" xfId="5" applyNumberFormat="1" applyFont="1" applyAlignment="1">
      <alignment horizontal="center"/>
    </xf>
    <xf numFmtId="164" fontId="3" fillId="0" borderId="0" xfId="5" applyNumberFormat="1" applyFont="1" applyAlignment="1">
      <alignment horizontal="center"/>
    </xf>
    <xf numFmtId="164" fontId="3" fillId="0" borderId="0" xfId="5" applyNumberFormat="1" applyFont="1" applyAlignment="1">
      <alignment horizontal="center"/>
    </xf>
    <xf numFmtId="44" fontId="5" fillId="0" borderId="0" xfId="1" applyFont="1" applyFill="1" applyBorder="1"/>
    <xf numFmtId="44" fontId="5" fillId="0" borderId="0" xfId="1" applyFont="1" applyBorder="1"/>
    <xf numFmtId="44" fontId="5" fillId="0" borderId="0" xfId="1" applyFont="1"/>
    <xf numFmtId="44" fontId="1" fillId="0" borderId="0" xfId="1"/>
    <xf numFmtId="165" fontId="1" fillId="0" borderId="3" xfId="5" applyNumberFormat="1" applyBorder="1"/>
    <xf numFmtId="165" fontId="4" fillId="0" borderId="4" xfId="5" applyNumberFormat="1" applyFont="1" applyFill="1" applyBorder="1"/>
    <xf numFmtId="165" fontId="4" fillId="0" borderId="6" xfId="7" applyNumberFormat="1" applyFont="1" applyBorder="1" applyAlignment="1">
      <alignment vertical="top"/>
    </xf>
    <xf numFmtId="165" fontId="1" fillId="0" borderId="0" xfId="5" applyNumberFormat="1" applyFill="1"/>
    <xf numFmtId="164" fontId="3" fillId="0" borderId="0" xfId="5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8" fillId="0" borderId="7" xfId="6" applyFont="1" applyBorder="1" applyAlignment="1">
      <alignment horizontal="center" wrapText="1"/>
    </xf>
  </cellXfs>
  <cellStyles count="8">
    <cellStyle name="Moneda" xfId="1" builtinId="4"/>
    <cellStyle name="Moneda 5" xfId="7"/>
    <cellStyle name="Normal" xfId="0" builtinId="0"/>
    <cellStyle name="Normal 12" xfId="2"/>
    <cellStyle name="Normal 2" xfId="3"/>
    <cellStyle name="Normal 3" xfId="6"/>
    <cellStyle name="Normal 4" xfId="5"/>
    <cellStyle name="Normal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832188</xdr:colOff>
      <xdr:row>45</xdr:row>
      <xdr:rowOff>19843</xdr:rowOff>
    </xdr:from>
    <xdr:to>
      <xdr:col>2</xdr:col>
      <xdr:colOff>662780</xdr:colOff>
      <xdr:row>51</xdr:row>
      <xdr:rowOff>174625</xdr:rowOff>
    </xdr:to>
    <xdr:sp macro="" textlink="">
      <xdr:nvSpPr>
        <xdr:cNvPr id="2" name="1 CuadroTexto"/>
        <xdr:cNvSpPr txBox="1"/>
      </xdr:nvSpPr>
      <xdr:spPr>
        <a:xfrm>
          <a:off x="832188" y="9287668"/>
          <a:ext cx="2840492" cy="12977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AUTORIZÓ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</a:t>
          </a:r>
        </a:p>
        <a:p>
          <a:pPr algn="ctr"/>
          <a:r>
            <a:rPr lang="es-MX" sz="800" baseline="0">
              <a:latin typeface="Arial" pitchFamily="34" charset="0"/>
              <a:cs typeface="Arial" pitchFamily="34" charset="0"/>
            </a:rPr>
            <a:t>LIC. HÉCTOR OCTAVIO CARRIEDO SÁENZ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CONSEJERO PRESIDENTE</a:t>
          </a:r>
        </a:p>
      </xdr:txBody>
    </xdr:sp>
    <xdr:clientData/>
  </xdr:twoCellAnchor>
  <xdr:twoCellAnchor>
    <xdr:from>
      <xdr:col>4</xdr:col>
      <xdr:colOff>0</xdr:colOff>
      <xdr:row>45</xdr:row>
      <xdr:rowOff>111125</xdr:rowOff>
    </xdr:from>
    <xdr:to>
      <xdr:col>8</xdr:col>
      <xdr:colOff>114300</xdr:colOff>
      <xdr:row>52</xdr:row>
      <xdr:rowOff>31751</xdr:rowOff>
    </xdr:to>
    <xdr:sp macro="" textlink="">
      <xdr:nvSpPr>
        <xdr:cNvPr id="3" name="2 CuadroTexto"/>
        <xdr:cNvSpPr txBox="1"/>
      </xdr:nvSpPr>
      <xdr:spPr>
        <a:xfrm>
          <a:off x="4533900" y="9378950"/>
          <a:ext cx="3238500" cy="12541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Vo.Bo.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L.C.T.C. MARÍA DE LORUDES LÓPEZ SALAS</a:t>
          </a:r>
          <a:endParaRPr lang="es-MX" sz="800" baseline="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CONSEJERA PROPIETARIA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9</xdr:col>
      <xdr:colOff>238125</xdr:colOff>
      <xdr:row>45</xdr:row>
      <xdr:rowOff>174625</xdr:rowOff>
    </xdr:from>
    <xdr:to>
      <xdr:col>13</xdr:col>
      <xdr:colOff>211932</xdr:colOff>
      <xdr:row>52</xdr:row>
      <xdr:rowOff>79376</xdr:rowOff>
    </xdr:to>
    <xdr:sp macro="" textlink="">
      <xdr:nvSpPr>
        <xdr:cNvPr id="4" name="3 CuadroTexto"/>
        <xdr:cNvSpPr txBox="1"/>
      </xdr:nvSpPr>
      <xdr:spPr>
        <a:xfrm>
          <a:off x="8705850" y="9442450"/>
          <a:ext cx="3174207" cy="12382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ELABORÓ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C.P. PAULINA ELIZABETH COMPEAN TORRES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COORDINADORA DE</a:t>
          </a:r>
        </a:p>
        <a:p>
          <a:pPr algn="ctr"/>
          <a:r>
            <a:rPr lang="es-MX" sz="800" baseline="0">
              <a:latin typeface="Arial" pitchFamily="34" charset="0"/>
              <a:cs typeface="Arial" pitchFamily="34" charset="0"/>
            </a:rPr>
            <a:t> ADMINISTRACIÓN Y FINANZAS</a:t>
          </a:r>
          <a:endParaRPr lang="es-MX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832188</xdr:colOff>
      <xdr:row>45</xdr:row>
      <xdr:rowOff>19843</xdr:rowOff>
    </xdr:from>
    <xdr:to>
      <xdr:col>2</xdr:col>
      <xdr:colOff>662780</xdr:colOff>
      <xdr:row>51</xdr:row>
      <xdr:rowOff>174625</xdr:rowOff>
    </xdr:to>
    <xdr:sp macro="" textlink="">
      <xdr:nvSpPr>
        <xdr:cNvPr id="2" name="1 CuadroTexto"/>
        <xdr:cNvSpPr txBox="1"/>
      </xdr:nvSpPr>
      <xdr:spPr>
        <a:xfrm>
          <a:off x="832188" y="8554243"/>
          <a:ext cx="2840492" cy="12977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AUTORIZÓ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</a:t>
          </a:r>
        </a:p>
        <a:p>
          <a:pPr algn="ctr"/>
          <a:r>
            <a:rPr lang="es-MX" sz="800" baseline="0">
              <a:latin typeface="Arial" pitchFamily="34" charset="0"/>
              <a:cs typeface="Arial" pitchFamily="34" charset="0"/>
            </a:rPr>
            <a:t>LIC. HÉCTOR OCTAVIO CARRIEDO SÁENZ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CONSEJERO PRESIDENTE</a:t>
          </a:r>
        </a:p>
      </xdr:txBody>
    </xdr:sp>
    <xdr:clientData/>
  </xdr:twoCellAnchor>
  <xdr:twoCellAnchor>
    <xdr:from>
      <xdr:col>4</xdr:col>
      <xdr:colOff>0</xdr:colOff>
      <xdr:row>45</xdr:row>
      <xdr:rowOff>111125</xdr:rowOff>
    </xdr:from>
    <xdr:to>
      <xdr:col>8</xdr:col>
      <xdr:colOff>114300</xdr:colOff>
      <xdr:row>52</xdr:row>
      <xdr:rowOff>31751</xdr:rowOff>
    </xdr:to>
    <xdr:sp macro="" textlink="">
      <xdr:nvSpPr>
        <xdr:cNvPr id="3" name="2 CuadroTexto"/>
        <xdr:cNvSpPr txBox="1"/>
      </xdr:nvSpPr>
      <xdr:spPr>
        <a:xfrm>
          <a:off x="4533900" y="8645525"/>
          <a:ext cx="3238500" cy="12541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Vo.Bo.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L.C.T.C. MARÍA DE LORUDES LÓPEZ SALAS</a:t>
          </a:r>
          <a:endParaRPr lang="es-MX" sz="800" baseline="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CONSEJERA PROPIETARIA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9</xdr:col>
      <xdr:colOff>238125</xdr:colOff>
      <xdr:row>45</xdr:row>
      <xdr:rowOff>174625</xdr:rowOff>
    </xdr:from>
    <xdr:to>
      <xdr:col>13</xdr:col>
      <xdr:colOff>211932</xdr:colOff>
      <xdr:row>52</xdr:row>
      <xdr:rowOff>79376</xdr:rowOff>
    </xdr:to>
    <xdr:sp macro="" textlink="">
      <xdr:nvSpPr>
        <xdr:cNvPr id="4" name="3 CuadroTexto"/>
        <xdr:cNvSpPr txBox="1"/>
      </xdr:nvSpPr>
      <xdr:spPr>
        <a:xfrm>
          <a:off x="8705850" y="8709025"/>
          <a:ext cx="3174207" cy="12382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ELABORÓ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C.P. PAULINA ELIZABETH COMPEAN TORRES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COORDINADORA DE</a:t>
          </a:r>
        </a:p>
        <a:p>
          <a:pPr algn="ctr"/>
          <a:r>
            <a:rPr lang="es-MX" sz="800" baseline="0">
              <a:latin typeface="Arial" pitchFamily="34" charset="0"/>
              <a:cs typeface="Arial" pitchFamily="34" charset="0"/>
            </a:rPr>
            <a:t> ADMINISTRACIÓN Y FINANZAS</a:t>
          </a:r>
          <a:endParaRPr lang="es-MX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832188</xdr:colOff>
      <xdr:row>45</xdr:row>
      <xdr:rowOff>19843</xdr:rowOff>
    </xdr:from>
    <xdr:to>
      <xdr:col>2</xdr:col>
      <xdr:colOff>662780</xdr:colOff>
      <xdr:row>51</xdr:row>
      <xdr:rowOff>174625</xdr:rowOff>
    </xdr:to>
    <xdr:sp macro="" textlink="">
      <xdr:nvSpPr>
        <xdr:cNvPr id="2" name="1 CuadroTexto"/>
        <xdr:cNvSpPr txBox="1"/>
      </xdr:nvSpPr>
      <xdr:spPr>
        <a:xfrm>
          <a:off x="832188" y="8554243"/>
          <a:ext cx="2840492" cy="12977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AUTORIZÓ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</a:t>
          </a:r>
        </a:p>
        <a:p>
          <a:pPr algn="ctr"/>
          <a:r>
            <a:rPr lang="es-MX" sz="800" baseline="0">
              <a:latin typeface="Arial" pitchFamily="34" charset="0"/>
              <a:cs typeface="Arial" pitchFamily="34" charset="0"/>
            </a:rPr>
            <a:t>LIC. HÉCTOR OCTAVIO CARRIEDO SÁENZ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CONSEJERO PRESIDENTE</a:t>
          </a:r>
        </a:p>
      </xdr:txBody>
    </xdr:sp>
    <xdr:clientData/>
  </xdr:twoCellAnchor>
  <xdr:twoCellAnchor>
    <xdr:from>
      <xdr:col>4</xdr:col>
      <xdr:colOff>0</xdr:colOff>
      <xdr:row>45</xdr:row>
      <xdr:rowOff>111125</xdr:rowOff>
    </xdr:from>
    <xdr:to>
      <xdr:col>8</xdr:col>
      <xdr:colOff>114300</xdr:colOff>
      <xdr:row>52</xdr:row>
      <xdr:rowOff>31751</xdr:rowOff>
    </xdr:to>
    <xdr:sp macro="" textlink="">
      <xdr:nvSpPr>
        <xdr:cNvPr id="3" name="2 CuadroTexto"/>
        <xdr:cNvSpPr txBox="1"/>
      </xdr:nvSpPr>
      <xdr:spPr>
        <a:xfrm>
          <a:off x="4533900" y="8645525"/>
          <a:ext cx="3238500" cy="12541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Vo.Bo.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L.C.T.C. MARÍA DE LORUDES LÓPEZ SALAS</a:t>
          </a:r>
          <a:endParaRPr lang="es-MX" sz="800" baseline="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CONSEJERA PROPIETARIA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9</xdr:col>
      <xdr:colOff>238125</xdr:colOff>
      <xdr:row>45</xdr:row>
      <xdr:rowOff>174625</xdr:rowOff>
    </xdr:from>
    <xdr:to>
      <xdr:col>13</xdr:col>
      <xdr:colOff>211932</xdr:colOff>
      <xdr:row>52</xdr:row>
      <xdr:rowOff>79376</xdr:rowOff>
    </xdr:to>
    <xdr:sp macro="" textlink="">
      <xdr:nvSpPr>
        <xdr:cNvPr id="4" name="3 CuadroTexto"/>
        <xdr:cNvSpPr txBox="1"/>
      </xdr:nvSpPr>
      <xdr:spPr>
        <a:xfrm>
          <a:off x="8705850" y="8709025"/>
          <a:ext cx="3174207" cy="12382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ELABORÓ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C.P. PAULINA ELIZABETH COMPEAN TORRES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COORDINADORA DE</a:t>
          </a:r>
        </a:p>
        <a:p>
          <a:pPr algn="ctr"/>
          <a:r>
            <a:rPr lang="es-MX" sz="800" baseline="0">
              <a:latin typeface="Arial" pitchFamily="34" charset="0"/>
              <a:cs typeface="Arial" pitchFamily="34" charset="0"/>
            </a:rPr>
            <a:t> ADMINISTRACIÓN Y FINANZAS</a:t>
          </a:r>
          <a:endParaRPr lang="es-MX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832188</xdr:colOff>
      <xdr:row>45</xdr:row>
      <xdr:rowOff>19843</xdr:rowOff>
    </xdr:from>
    <xdr:to>
      <xdr:col>2</xdr:col>
      <xdr:colOff>662780</xdr:colOff>
      <xdr:row>51</xdr:row>
      <xdr:rowOff>174625</xdr:rowOff>
    </xdr:to>
    <xdr:sp macro="" textlink="">
      <xdr:nvSpPr>
        <xdr:cNvPr id="2" name="1 CuadroTexto"/>
        <xdr:cNvSpPr txBox="1"/>
      </xdr:nvSpPr>
      <xdr:spPr>
        <a:xfrm>
          <a:off x="832188" y="8554243"/>
          <a:ext cx="2840492" cy="12977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AUTORIZÓ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</a:t>
          </a:r>
        </a:p>
        <a:p>
          <a:pPr algn="ctr"/>
          <a:r>
            <a:rPr lang="es-MX" sz="800" baseline="0">
              <a:latin typeface="Arial" pitchFamily="34" charset="0"/>
              <a:cs typeface="Arial" pitchFamily="34" charset="0"/>
            </a:rPr>
            <a:t>LIC. HÉCTOR OCTAVIO CARRIEDO SÁENZ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CONSEJERO PRESIDENTE</a:t>
          </a:r>
        </a:p>
      </xdr:txBody>
    </xdr:sp>
    <xdr:clientData/>
  </xdr:twoCellAnchor>
  <xdr:twoCellAnchor>
    <xdr:from>
      <xdr:col>4</xdr:col>
      <xdr:colOff>0</xdr:colOff>
      <xdr:row>45</xdr:row>
      <xdr:rowOff>111125</xdr:rowOff>
    </xdr:from>
    <xdr:to>
      <xdr:col>8</xdr:col>
      <xdr:colOff>114300</xdr:colOff>
      <xdr:row>52</xdr:row>
      <xdr:rowOff>31751</xdr:rowOff>
    </xdr:to>
    <xdr:sp macro="" textlink="">
      <xdr:nvSpPr>
        <xdr:cNvPr id="3" name="2 CuadroTexto"/>
        <xdr:cNvSpPr txBox="1"/>
      </xdr:nvSpPr>
      <xdr:spPr>
        <a:xfrm>
          <a:off x="4533900" y="8645525"/>
          <a:ext cx="3238500" cy="12541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Vo.Bo.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L.C.T.C. MARÍA DE LORUDES LÓPEZ SALAS</a:t>
          </a:r>
          <a:endParaRPr lang="es-MX" sz="800" baseline="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CONSEJERA PROPIETARIA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9</xdr:col>
      <xdr:colOff>238125</xdr:colOff>
      <xdr:row>45</xdr:row>
      <xdr:rowOff>174625</xdr:rowOff>
    </xdr:from>
    <xdr:to>
      <xdr:col>13</xdr:col>
      <xdr:colOff>211932</xdr:colOff>
      <xdr:row>52</xdr:row>
      <xdr:rowOff>79376</xdr:rowOff>
    </xdr:to>
    <xdr:sp macro="" textlink="">
      <xdr:nvSpPr>
        <xdr:cNvPr id="4" name="3 CuadroTexto"/>
        <xdr:cNvSpPr txBox="1"/>
      </xdr:nvSpPr>
      <xdr:spPr>
        <a:xfrm>
          <a:off x="8705850" y="8709025"/>
          <a:ext cx="3174207" cy="12382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ELABORÓ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C.P. PAULINA ELIZABETH COMPEAN TORRES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COORDINADORA DE</a:t>
          </a:r>
        </a:p>
        <a:p>
          <a:pPr algn="ctr"/>
          <a:r>
            <a:rPr lang="es-MX" sz="800" baseline="0">
              <a:latin typeface="Arial" pitchFamily="34" charset="0"/>
              <a:cs typeface="Arial" pitchFamily="34" charset="0"/>
            </a:rPr>
            <a:t> ADMINISTRACIÓN Y FINANZAS</a:t>
          </a:r>
          <a:endParaRPr lang="es-MX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832188</xdr:colOff>
      <xdr:row>45</xdr:row>
      <xdr:rowOff>19843</xdr:rowOff>
    </xdr:from>
    <xdr:to>
      <xdr:col>2</xdr:col>
      <xdr:colOff>662780</xdr:colOff>
      <xdr:row>51</xdr:row>
      <xdr:rowOff>174625</xdr:rowOff>
    </xdr:to>
    <xdr:sp macro="" textlink="">
      <xdr:nvSpPr>
        <xdr:cNvPr id="2" name="1 CuadroTexto"/>
        <xdr:cNvSpPr txBox="1"/>
      </xdr:nvSpPr>
      <xdr:spPr>
        <a:xfrm>
          <a:off x="832188" y="8554243"/>
          <a:ext cx="2840492" cy="12977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AUTORIZÓ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</a:t>
          </a:r>
        </a:p>
        <a:p>
          <a:pPr algn="ctr"/>
          <a:r>
            <a:rPr lang="es-MX" sz="800" baseline="0">
              <a:latin typeface="Arial" pitchFamily="34" charset="0"/>
              <a:cs typeface="Arial" pitchFamily="34" charset="0"/>
            </a:rPr>
            <a:t>LIC. HÉCTOR OCTAVIO CARRIEDO SÁENZ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CONSEJERO PRESIDENTE</a:t>
          </a:r>
        </a:p>
      </xdr:txBody>
    </xdr:sp>
    <xdr:clientData/>
  </xdr:twoCellAnchor>
  <xdr:twoCellAnchor>
    <xdr:from>
      <xdr:col>4</xdr:col>
      <xdr:colOff>0</xdr:colOff>
      <xdr:row>45</xdr:row>
      <xdr:rowOff>111125</xdr:rowOff>
    </xdr:from>
    <xdr:to>
      <xdr:col>8</xdr:col>
      <xdr:colOff>114300</xdr:colOff>
      <xdr:row>52</xdr:row>
      <xdr:rowOff>31751</xdr:rowOff>
    </xdr:to>
    <xdr:sp macro="" textlink="">
      <xdr:nvSpPr>
        <xdr:cNvPr id="3" name="2 CuadroTexto"/>
        <xdr:cNvSpPr txBox="1"/>
      </xdr:nvSpPr>
      <xdr:spPr>
        <a:xfrm>
          <a:off x="4533900" y="8645525"/>
          <a:ext cx="3238500" cy="12541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Vo.Bo.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L.C.T.C. MARÍA DE LORUDES LÓPEZ SALAS</a:t>
          </a:r>
          <a:endParaRPr lang="es-MX" sz="800" baseline="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CONSEJERA PROPIETARIA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9</xdr:col>
      <xdr:colOff>238125</xdr:colOff>
      <xdr:row>45</xdr:row>
      <xdr:rowOff>174625</xdr:rowOff>
    </xdr:from>
    <xdr:to>
      <xdr:col>13</xdr:col>
      <xdr:colOff>211932</xdr:colOff>
      <xdr:row>52</xdr:row>
      <xdr:rowOff>79376</xdr:rowOff>
    </xdr:to>
    <xdr:sp macro="" textlink="">
      <xdr:nvSpPr>
        <xdr:cNvPr id="4" name="3 CuadroTexto"/>
        <xdr:cNvSpPr txBox="1"/>
      </xdr:nvSpPr>
      <xdr:spPr>
        <a:xfrm>
          <a:off x="8705850" y="8709025"/>
          <a:ext cx="3174207" cy="12382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ELABORÓ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C.P. MA. MERCEDES TAMAYO AMARO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SECRETARIA EJECUTIVA</a:t>
          </a:r>
        </a:p>
      </xdr:txBody>
    </xdr:sp>
    <xdr:clientData/>
  </xdr:twoCellAnchor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832188</xdr:colOff>
      <xdr:row>45</xdr:row>
      <xdr:rowOff>19842</xdr:rowOff>
    </xdr:from>
    <xdr:to>
      <xdr:col>3</xdr:col>
      <xdr:colOff>0</xdr:colOff>
      <xdr:row>53</xdr:row>
      <xdr:rowOff>95249</xdr:rowOff>
    </xdr:to>
    <xdr:sp macro="" textlink="">
      <xdr:nvSpPr>
        <xdr:cNvPr id="2" name="1 CuadroTexto"/>
        <xdr:cNvSpPr txBox="1"/>
      </xdr:nvSpPr>
      <xdr:spPr>
        <a:xfrm>
          <a:off x="832188" y="8535192"/>
          <a:ext cx="2939712" cy="15994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AUTORIZÓ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</a:t>
          </a:r>
        </a:p>
        <a:p>
          <a:pPr algn="ctr"/>
          <a:r>
            <a:rPr lang="es-MX" sz="800" baseline="0">
              <a:latin typeface="Arial" pitchFamily="34" charset="0"/>
              <a:cs typeface="Arial" pitchFamily="34" charset="0"/>
            </a:rPr>
            <a:t>LIC. HÉCTOR OCTAVIO CARRIEDO SÁENZ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CONSEJERO PRESIDENTE</a:t>
          </a:r>
        </a:p>
      </xdr:txBody>
    </xdr:sp>
    <xdr:clientData/>
  </xdr:twoCellAnchor>
  <xdr:twoCellAnchor>
    <xdr:from>
      <xdr:col>3</xdr:col>
      <xdr:colOff>761999</xdr:colOff>
      <xdr:row>45</xdr:row>
      <xdr:rowOff>111124</xdr:rowOff>
    </xdr:from>
    <xdr:to>
      <xdr:col>8</xdr:col>
      <xdr:colOff>447674</xdr:colOff>
      <xdr:row>54</xdr:row>
      <xdr:rowOff>95249</xdr:rowOff>
    </xdr:to>
    <xdr:sp macro="" textlink="">
      <xdr:nvSpPr>
        <xdr:cNvPr id="3" name="2 CuadroTexto"/>
        <xdr:cNvSpPr txBox="1"/>
      </xdr:nvSpPr>
      <xdr:spPr>
        <a:xfrm>
          <a:off x="4533899" y="8626474"/>
          <a:ext cx="3571875" cy="169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Vo.Bo.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L.C.T.C. MARÍA DE LORUDES LÓPEZ SALAS</a:t>
          </a:r>
          <a:endParaRPr lang="es-MX" sz="800" baseline="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CONSEJERA PROPIETARIA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9</xdr:col>
      <xdr:colOff>238125</xdr:colOff>
      <xdr:row>45</xdr:row>
      <xdr:rowOff>174625</xdr:rowOff>
    </xdr:from>
    <xdr:to>
      <xdr:col>13</xdr:col>
      <xdr:colOff>762000</xdr:colOff>
      <xdr:row>54</xdr:row>
      <xdr:rowOff>38100</xdr:rowOff>
    </xdr:to>
    <xdr:sp macro="" textlink="">
      <xdr:nvSpPr>
        <xdr:cNvPr id="4" name="3 CuadroTexto"/>
        <xdr:cNvSpPr txBox="1"/>
      </xdr:nvSpPr>
      <xdr:spPr>
        <a:xfrm>
          <a:off x="8705850" y="8689975"/>
          <a:ext cx="3724275" cy="1577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ELABORÓ</a:t>
          </a: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endParaRPr lang="es-MX" sz="800">
            <a:latin typeface="Arial" pitchFamily="34" charset="0"/>
            <a:cs typeface="Arial" pitchFamily="34" charset="0"/>
          </a:endParaRP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__________________________________________________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C.P. MA. MERCEDES TAMAYO AMARO</a:t>
          </a:r>
        </a:p>
        <a:p>
          <a:pPr algn="ctr"/>
          <a:r>
            <a:rPr lang="es-MX" sz="800">
              <a:latin typeface="Arial" pitchFamily="34" charset="0"/>
              <a:cs typeface="Arial" pitchFamily="34" charset="0"/>
            </a:rPr>
            <a:t>SECRETARIA EJECUTIVA</a:t>
          </a:r>
        </a:p>
      </xdr:txBody>
    </xdr:sp>
    <xdr:clientData/>
  </xdr:twoCellAnchor>
  <xdr:twoCellAnchor editAs="oneCell">
    <xdr:from>
      <xdr:col>0</xdr:col>
      <xdr:colOff>460375</xdr:colOff>
      <xdr:row>0</xdr:row>
      <xdr:rowOff>119064</xdr:rowOff>
    </xdr:from>
    <xdr:to>
      <xdr:col>0</xdr:col>
      <xdr:colOff>1905000</xdr:colOff>
      <xdr:row>3</xdr:row>
      <xdr:rowOff>113331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375" y="119064"/>
          <a:ext cx="1444625" cy="6133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4"/>
  <sheetViews>
    <sheetView tabSelected="1" view="pageBreakPreview" zoomScaleNormal="120" zoomScaleSheetLayoutView="100" workbookViewId="0">
      <pane xSplit="1" ySplit="4" topLeftCell="B5" activePane="bottomRight" state="frozen"/>
      <selection activeCell="E28" sqref="E28"/>
      <selection pane="topRight" activeCell="E28" sqref="E28"/>
      <selection pane="bottomLeft" activeCell="E28" sqref="E28"/>
      <selection pane="bottomRight" activeCell="B26" sqref="B26:N26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5" ht="17.25" customHeight="1" x14ac:dyDescent="0.25">
      <c r="A1" s="41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1"/>
    </row>
    <row r="2" spans="1:15" ht="15.75" x14ac:dyDescent="0.25">
      <c r="B2" s="56" t="s">
        <v>44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5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5" s="6" customFormat="1" ht="60.75" customHeight="1" thickBot="1" x14ac:dyDescent="0.3">
      <c r="A4" s="5" t="s">
        <v>1</v>
      </c>
      <c r="B4" s="5" t="s">
        <v>2</v>
      </c>
      <c r="C4" s="5" t="s">
        <v>3</v>
      </c>
      <c r="D4" s="5" t="s">
        <v>31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27</v>
      </c>
      <c r="L4" s="5" t="s">
        <v>10</v>
      </c>
      <c r="M4" s="5" t="s">
        <v>11</v>
      </c>
      <c r="N4" s="5" t="s">
        <v>12</v>
      </c>
      <c r="O4" s="40"/>
    </row>
    <row r="5" spans="1:15" ht="14.25" customHeight="1" thickTop="1" x14ac:dyDescent="0.25">
      <c r="A5" s="7" t="s">
        <v>28</v>
      </c>
      <c r="H5" s="8"/>
    </row>
    <row r="6" spans="1:15" ht="15.75" thickBot="1" x14ac:dyDescent="0.3">
      <c r="A6" s="9" t="s">
        <v>14</v>
      </c>
      <c r="B6" s="10">
        <v>21176.605020999999</v>
      </c>
      <c r="C6" s="10">
        <v>9075.6905000000042</v>
      </c>
      <c r="D6" s="10">
        <v>907.56886563</v>
      </c>
      <c r="E6" s="10">
        <v>1512.6145674749998</v>
      </c>
      <c r="F6" s="10">
        <v>0</v>
      </c>
      <c r="G6" s="10">
        <v>1512.6145674749998</v>
      </c>
      <c r="H6" s="10">
        <v>605.04591042000004</v>
      </c>
      <c r="I6" s="10">
        <f>SUM(B6:G6)</f>
        <v>34185.093521580005</v>
      </c>
      <c r="J6" s="10">
        <f>+H6</f>
        <v>605.04591042000004</v>
      </c>
      <c r="K6" s="10">
        <v>8164.33</v>
      </c>
      <c r="L6" s="11">
        <v>0</v>
      </c>
      <c r="M6" s="12">
        <f>SUM(J6:L6)</f>
        <v>8769.3759104199999</v>
      </c>
      <c r="N6" s="12">
        <f>+I6-M6</f>
        <v>25415.717611160006</v>
      </c>
      <c r="O6" s="13"/>
    </row>
    <row r="7" spans="1:15" ht="15.75" thickTop="1" x14ac:dyDescent="0.25">
      <c r="A7" s="14" t="s">
        <v>13</v>
      </c>
      <c r="B7" s="15">
        <f>SUM(B6)</f>
        <v>21176.605020999999</v>
      </c>
      <c r="C7" s="15">
        <f t="shared" ref="C7:N7" si="0">SUM(C6)</f>
        <v>9075.6905000000042</v>
      </c>
      <c r="D7" s="15">
        <f>SUM(D6)</f>
        <v>907.56886563</v>
      </c>
      <c r="E7" s="15">
        <f t="shared" si="0"/>
        <v>1512.6145674749998</v>
      </c>
      <c r="F7" s="15">
        <f t="shared" si="0"/>
        <v>0</v>
      </c>
      <c r="G7" s="15">
        <f t="shared" si="0"/>
        <v>1512.6145674749998</v>
      </c>
      <c r="H7" s="15">
        <f t="shared" si="0"/>
        <v>605.04591042000004</v>
      </c>
      <c r="I7" s="15">
        <f t="shared" si="0"/>
        <v>34185.093521580005</v>
      </c>
      <c r="J7" s="15">
        <f>SUM(J6)</f>
        <v>605.04591042000004</v>
      </c>
      <c r="K7" s="15">
        <f t="shared" si="0"/>
        <v>8164.33</v>
      </c>
      <c r="L7" s="16">
        <f t="shared" si="0"/>
        <v>0</v>
      </c>
      <c r="M7" s="16">
        <f t="shared" si="0"/>
        <v>8769.3759104199999</v>
      </c>
      <c r="N7" s="16">
        <f t="shared" si="0"/>
        <v>25415.717611160006</v>
      </c>
      <c r="O7" s="16"/>
    </row>
    <row r="8" spans="1:15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5" x14ac:dyDescent="0.25">
      <c r="A9" s="9" t="s">
        <v>41</v>
      </c>
      <c r="B9" s="18">
        <v>22913.478725499997</v>
      </c>
      <c r="C9" s="18">
        <v>9820.0714999999964</v>
      </c>
      <c r="D9" s="18">
        <v>982.00650676499981</v>
      </c>
      <c r="E9" s="18">
        <v>1636.6773593500002</v>
      </c>
      <c r="F9" s="18">
        <v>3063.5611875</v>
      </c>
      <c r="G9" s="18">
        <v>1636.6773593500002</v>
      </c>
      <c r="H9" s="18">
        <v>654.67100450999988</v>
      </c>
      <c r="I9" s="18">
        <f>SUM(B9:G9)</f>
        <v>40052.472638464998</v>
      </c>
      <c r="J9" s="18">
        <f>+H9</f>
        <v>654.67100450999988</v>
      </c>
      <c r="K9" s="18">
        <v>10041.89</v>
      </c>
      <c r="L9" s="19">
        <v>0</v>
      </c>
      <c r="M9" s="13">
        <f>SUM(J9:L9)</f>
        <v>10696.56100451</v>
      </c>
      <c r="N9" s="20">
        <f>+I9-M9</f>
        <v>29355.911633954998</v>
      </c>
      <c r="O9" s="20"/>
    </row>
    <row r="10" spans="1:15" ht="15.75" thickBot="1" x14ac:dyDescent="0.3">
      <c r="A10" s="9" t="s">
        <v>43</v>
      </c>
      <c r="B10" s="10">
        <v>3592.4580504999999</v>
      </c>
      <c r="C10" s="10">
        <v>0</v>
      </c>
      <c r="D10" s="10">
        <v>107.773741515</v>
      </c>
      <c r="E10" s="10">
        <v>179.622902525</v>
      </c>
      <c r="F10" s="10">
        <v>0</v>
      </c>
      <c r="G10" s="10">
        <v>179.622902525</v>
      </c>
      <c r="H10" s="10">
        <v>71.849161010000003</v>
      </c>
      <c r="I10" s="10">
        <f>SUM(B10:G10)</f>
        <v>4059.4775970649998</v>
      </c>
      <c r="J10" s="10">
        <f>+H10</f>
        <v>71.849161010000003</v>
      </c>
      <c r="K10" s="10">
        <v>308.7</v>
      </c>
      <c r="L10" s="11">
        <v>0</v>
      </c>
      <c r="M10" s="12">
        <f>SUM(J10:L10)</f>
        <v>380.54916100999998</v>
      </c>
      <c r="N10" s="12">
        <f>+I10-M10</f>
        <v>3678.928436055</v>
      </c>
      <c r="O10" s="13"/>
    </row>
    <row r="11" spans="1:15" ht="15.75" thickTop="1" x14ac:dyDescent="0.25">
      <c r="A11" s="14" t="s">
        <v>13</v>
      </c>
      <c r="B11" s="15">
        <f>SUM(B9:B10)</f>
        <v>26505.936775999999</v>
      </c>
      <c r="C11" s="15">
        <f t="shared" ref="C11:N11" si="1">SUM(C9:C10)</f>
        <v>9820.0714999999964</v>
      </c>
      <c r="D11" s="15">
        <f>SUM(D9:D10)</f>
        <v>1089.7802482799998</v>
      </c>
      <c r="E11" s="15">
        <f t="shared" si="1"/>
        <v>1816.3002618750002</v>
      </c>
      <c r="F11" s="15">
        <f t="shared" si="1"/>
        <v>3063.5611875</v>
      </c>
      <c r="G11" s="15">
        <f t="shared" si="1"/>
        <v>1816.3002618750002</v>
      </c>
      <c r="H11" s="15">
        <f t="shared" si="1"/>
        <v>726.52016551999986</v>
      </c>
      <c r="I11" s="15">
        <f t="shared" si="1"/>
        <v>44111.950235529999</v>
      </c>
      <c r="J11" s="15">
        <f>SUM(J9:J10)</f>
        <v>726.52016551999986</v>
      </c>
      <c r="K11" s="15">
        <f t="shared" si="1"/>
        <v>10350.59</v>
      </c>
      <c r="L11" s="16">
        <f t="shared" si="1"/>
        <v>0</v>
      </c>
      <c r="M11" s="16">
        <f t="shared" si="1"/>
        <v>11077.11016552</v>
      </c>
      <c r="N11" s="16">
        <f t="shared" si="1"/>
        <v>33034.840070009996</v>
      </c>
      <c r="O11" s="16"/>
    </row>
    <row r="12" spans="1:15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5" ht="15.75" thickBot="1" x14ac:dyDescent="0.3">
      <c r="A13" s="9" t="s">
        <v>15</v>
      </c>
      <c r="B13" s="10">
        <v>21176.605020999999</v>
      </c>
      <c r="C13" s="10">
        <v>9075.6905000000042</v>
      </c>
      <c r="D13" s="10">
        <v>907.56886563</v>
      </c>
      <c r="E13" s="10">
        <v>1512.6145674749998</v>
      </c>
      <c r="F13" s="10">
        <v>0</v>
      </c>
      <c r="G13" s="10">
        <v>1512.6145674749998</v>
      </c>
      <c r="H13" s="10">
        <v>605.04591042000004</v>
      </c>
      <c r="I13" s="10">
        <f>SUM(B13:G13)</f>
        <v>34185.093521580005</v>
      </c>
      <c r="J13" s="10">
        <f>+H13</f>
        <v>605.04591042000004</v>
      </c>
      <c r="K13" s="10">
        <v>8164.33</v>
      </c>
      <c r="L13" s="11">
        <v>0</v>
      </c>
      <c r="M13" s="12">
        <f>SUM(J13:L13)</f>
        <v>8769.3759104199999</v>
      </c>
      <c r="N13" s="12">
        <f>+I13-M13</f>
        <v>25415.717611160006</v>
      </c>
      <c r="O13" s="13"/>
    </row>
    <row r="14" spans="1:15" ht="15.75" thickTop="1" x14ac:dyDescent="0.25">
      <c r="A14" s="14" t="s">
        <v>13</v>
      </c>
      <c r="B14" s="15">
        <f>SUM(B13)</f>
        <v>21176.605020999999</v>
      </c>
      <c r="C14" s="15">
        <f t="shared" ref="C14:N14" si="2">SUM(C13)</f>
        <v>9075.6905000000042</v>
      </c>
      <c r="D14" s="15">
        <f>SUM(D13)</f>
        <v>907.56886563</v>
      </c>
      <c r="E14" s="15">
        <f t="shared" si="2"/>
        <v>1512.6145674749998</v>
      </c>
      <c r="F14" s="15">
        <f t="shared" si="2"/>
        <v>0</v>
      </c>
      <c r="G14" s="15">
        <f t="shared" si="2"/>
        <v>1512.6145674749998</v>
      </c>
      <c r="H14" s="15">
        <f t="shared" si="2"/>
        <v>605.04591042000004</v>
      </c>
      <c r="I14" s="15">
        <f t="shared" si="2"/>
        <v>34185.093521580005</v>
      </c>
      <c r="J14" s="15">
        <f>SUM(J13)</f>
        <v>605.04591042000004</v>
      </c>
      <c r="K14" s="15">
        <f t="shared" si="2"/>
        <v>8164.33</v>
      </c>
      <c r="L14" s="16">
        <f t="shared" si="2"/>
        <v>0</v>
      </c>
      <c r="M14" s="16">
        <f t="shared" si="2"/>
        <v>8769.3759104199999</v>
      </c>
      <c r="N14" s="16">
        <f t="shared" si="2"/>
        <v>25415.717611160006</v>
      </c>
      <c r="O14" s="16"/>
    </row>
    <row r="15" spans="1:15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5" ht="15.75" thickBot="1" x14ac:dyDescent="0.3">
      <c r="A16" s="9" t="s">
        <v>16</v>
      </c>
      <c r="B16" s="10">
        <v>15126.151056500001</v>
      </c>
      <c r="C16" s="10">
        <v>0</v>
      </c>
      <c r="D16" s="10">
        <v>453.784531695</v>
      </c>
      <c r="E16" s="10">
        <v>756.30755282500013</v>
      </c>
      <c r="F16" s="10">
        <v>0</v>
      </c>
      <c r="G16" s="10">
        <v>756.30755282500013</v>
      </c>
      <c r="H16" s="10">
        <v>302.52302113000002</v>
      </c>
      <c r="I16" s="10">
        <f>SUM(B16:G16)</f>
        <v>17092.550693845002</v>
      </c>
      <c r="J16" s="10">
        <f>+H16</f>
        <v>302.52302113000002</v>
      </c>
      <c r="K16" s="10">
        <v>3013.1849999999999</v>
      </c>
      <c r="L16" s="11">
        <v>0</v>
      </c>
      <c r="M16" s="12">
        <f>SUM(J16:L16)</f>
        <v>3315.7080211299999</v>
      </c>
      <c r="N16" s="12">
        <f>+I16-M16</f>
        <v>13776.842672715002</v>
      </c>
      <c r="O16" s="13"/>
    </row>
    <row r="17" spans="1:15" ht="15.75" thickTop="1" x14ac:dyDescent="0.25">
      <c r="A17" s="14" t="s">
        <v>13</v>
      </c>
      <c r="B17" s="15">
        <f>SUM(B16)</f>
        <v>15126.151056500001</v>
      </c>
      <c r="C17" s="15">
        <f t="shared" ref="C17:N17" si="3">SUM(C16)</f>
        <v>0</v>
      </c>
      <c r="D17" s="15">
        <f>SUM(D16)</f>
        <v>453.784531695</v>
      </c>
      <c r="E17" s="15">
        <f t="shared" si="3"/>
        <v>756.30755282500013</v>
      </c>
      <c r="F17" s="15">
        <f t="shared" si="3"/>
        <v>0</v>
      </c>
      <c r="G17" s="15">
        <f t="shared" si="3"/>
        <v>756.30755282500013</v>
      </c>
      <c r="H17" s="15">
        <f t="shared" si="3"/>
        <v>302.52302113000002</v>
      </c>
      <c r="I17" s="15">
        <f t="shared" si="3"/>
        <v>17092.550693845002</v>
      </c>
      <c r="J17" s="15">
        <f t="shared" si="3"/>
        <v>302.52302113000002</v>
      </c>
      <c r="K17" s="15">
        <f t="shared" si="3"/>
        <v>3013.1849999999999</v>
      </c>
      <c r="L17" s="16">
        <f t="shared" si="3"/>
        <v>0</v>
      </c>
      <c r="M17" s="16">
        <f t="shared" si="3"/>
        <v>3315.7080211299999</v>
      </c>
      <c r="N17" s="16">
        <f t="shared" si="3"/>
        <v>13776.842672715002</v>
      </c>
      <c r="O17" s="16"/>
    </row>
    <row r="18" spans="1:15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5" ht="15.75" thickBot="1" x14ac:dyDescent="0.3">
      <c r="A19" s="9" t="s">
        <v>36</v>
      </c>
      <c r="B19" s="10">
        <v>15126.151056500001</v>
      </c>
      <c r="C19" s="10">
        <v>0</v>
      </c>
      <c r="D19" s="10">
        <v>453.784531695</v>
      </c>
      <c r="E19" s="10">
        <v>756.30755282500013</v>
      </c>
      <c r="F19" s="10">
        <v>0</v>
      </c>
      <c r="G19" s="10">
        <v>756.30755282500013</v>
      </c>
      <c r="H19" s="10">
        <v>302.52302113000002</v>
      </c>
      <c r="I19" s="10">
        <f>SUM(B19:G19)</f>
        <v>17092.550693845002</v>
      </c>
      <c r="J19" s="10">
        <f>+H19</f>
        <v>302.52302113000002</v>
      </c>
      <c r="K19" s="10">
        <v>3013.1849999999999</v>
      </c>
      <c r="L19" s="11">
        <v>0</v>
      </c>
      <c r="M19" s="12">
        <f>SUM(J19:L19)</f>
        <v>3315.7080211299999</v>
      </c>
      <c r="N19" s="12">
        <f>+I19-M19</f>
        <v>13776.842672715002</v>
      </c>
    </row>
    <row r="20" spans="1:15" ht="15.75" thickTop="1" x14ac:dyDescent="0.25">
      <c r="A20" s="14" t="s">
        <v>13</v>
      </c>
      <c r="B20" s="15">
        <f>SUM(B19)</f>
        <v>15126.151056500001</v>
      </c>
      <c r="C20" s="15">
        <f t="shared" ref="C20:N20" si="4">SUM(C19)</f>
        <v>0</v>
      </c>
      <c r="D20" s="15">
        <f>SUM(D19)</f>
        <v>453.784531695</v>
      </c>
      <c r="E20" s="15">
        <f t="shared" si="4"/>
        <v>756.30755282500013</v>
      </c>
      <c r="F20" s="15">
        <f t="shared" si="4"/>
        <v>0</v>
      </c>
      <c r="G20" s="15">
        <f t="shared" si="4"/>
        <v>756.30755282500013</v>
      </c>
      <c r="H20" s="15">
        <f t="shared" si="4"/>
        <v>302.52302113000002</v>
      </c>
      <c r="I20" s="15">
        <f t="shared" si="4"/>
        <v>17092.550693845002</v>
      </c>
      <c r="J20" s="15">
        <f t="shared" si="4"/>
        <v>302.52302113000002</v>
      </c>
      <c r="K20" s="15">
        <f t="shared" si="4"/>
        <v>3013.1849999999999</v>
      </c>
      <c r="L20" s="16">
        <f t="shared" si="4"/>
        <v>0</v>
      </c>
      <c r="M20" s="16">
        <f t="shared" si="4"/>
        <v>3315.7080211299999</v>
      </c>
      <c r="N20" s="16">
        <f t="shared" si="4"/>
        <v>13776.842672715002</v>
      </c>
      <c r="O20" s="16"/>
    </row>
    <row r="21" spans="1:15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5" x14ac:dyDescent="0.25">
      <c r="A22" s="9" t="s">
        <v>21</v>
      </c>
      <c r="B22" s="23">
        <v>11344.610601499997</v>
      </c>
      <c r="C22" s="23">
        <v>0</v>
      </c>
      <c r="D22" s="23">
        <v>340.33831804499988</v>
      </c>
      <c r="E22" s="23">
        <v>567.23053007500005</v>
      </c>
      <c r="F22" s="23">
        <v>0</v>
      </c>
      <c r="G22" s="23">
        <v>567.23053007500005</v>
      </c>
      <c r="H22" s="23">
        <v>226.89221202999997</v>
      </c>
      <c r="I22" s="18">
        <f>SUM(B22:G22)</f>
        <v>12819.409979694996</v>
      </c>
      <c r="J22" s="18">
        <f>+H22</f>
        <v>226.89221202999997</v>
      </c>
      <c r="K22" s="18">
        <v>2022.79</v>
      </c>
      <c r="L22" s="19">
        <v>0</v>
      </c>
      <c r="M22" s="13">
        <f>SUM(J22:L22)</f>
        <v>2249.6822120299998</v>
      </c>
      <c r="N22" s="20">
        <f>+I22-M22</f>
        <v>10569.727767664996</v>
      </c>
      <c r="O22" s="20"/>
    </row>
    <row r="23" spans="1:15" ht="15.75" thickBot="1" x14ac:dyDescent="0.3">
      <c r="A23" s="11" t="s">
        <v>42</v>
      </c>
      <c r="B23" s="10">
        <v>4077.1313999999998</v>
      </c>
      <c r="C23" s="10">
        <v>0</v>
      </c>
      <c r="D23" s="10">
        <v>122.31394199999998</v>
      </c>
      <c r="E23" s="10">
        <v>203.85657000000003</v>
      </c>
      <c r="F23" s="10">
        <v>0</v>
      </c>
      <c r="G23" s="10">
        <v>203.85657000000003</v>
      </c>
      <c r="H23" s="10">
        <v>81.542627999999993</v>
      </c>
      <c r="I23" s="10">
        <f>SUM(B23:G23)</f>
        <v>4607.1584819999998</v>
      </c>
      <c r="J23" s="10">
        <f>+H23</f>
        <v>81.542627999999993</v>
      </c>
      <c r="K23" s="10">
        <v>390.125</v>
      </c>
      <c r="L23" s="11">
        <v>0</v>
      </c>
      <c r="M23" s="12">
        <f>SUM(J23:L23)</f>
        <v>471.66762799999998</v>
      </c>
      <c r="N23" s="12">
        <f>+I23-M23</f>
        <v>4135.4908539999997</v>
      </c>
      <c r="O23" s="13"/>
    </row>
    <row r="24" spans="1:15" ht="15.75" thickTop="1" x14ac:dyDescent="0.25">
      <c r="A24" s="22" t="s">
        <v>13</v>
      </c>
      <c r="B24" s="15">
        <f>SUM(B22:B23)</f>
        <v>15421.742001499997</v>
      </c>
      <c r="C24" s="15">
        <f t="shared" ref="C24:N24" si="5">SUM(C22:C23)</f>
        <v>0</v>
      </c>
      <c r="D24" s="15">
        <f t="shared" si="5"/>
        <v>462.65226004499988</v>
      </c>
      <c r="E24" s="15">
        <f t="shared" si="5"/>
        <v>771.08710007500008</v>
      </c>
      <c r="F24" s="15">
        <f t="shared" si="5"/>
        <v>0</v>
      </c>
      <c r="G24" s="15">
        <f t="shared" si="5"/>
        <v>771.08710007500008</v>
      </c>
      <c r="H24" s="15">
        <f t="shared" si="5"/>
        <v>308.43484002999998</v>
      </c>
      <c r="I24" s="15">
        <f t="shared" si="5"/>
        <v>17426.568461694995</v>
      </c>
      <c r="J24" s="15">
        <f t="shared" si="5"/>
        <v>308.43484002999998</v>
      </c>
      <c r="K24" s="15">
        <f t="shared" si="5"/>
        <v>2412.915</v>
      </c>
      <c r="L24" s="16">
        <f t="shared" si="5"/>
        <v>0</v>
      </c>
      <c r="M24" s="16">
        <f t="shared" si="5"/>
        <v>2721.34984003</v>
      </c>
      <c r="N24" s="16">
        <f t="shared" si="5"/>
        <v>14705.218621664995</v>
      </c>
      <c r="O24" s="16"/>
    </row>
    <row r="25" spans="1:15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5" s="24" customFormat="1" ht="12" customHeight="1" x14ac:dyDescent="0.25">
      <c r="A26" s="17" t="s">
        <v>37</v>
      </c>
      <c r="B26" s="23">
        <v>3058.795827266666</v>
      </c>
      <c r="C26" s="23">
        <v>0</v>
      </c>
      <c r="D26" s="23">
        <v>91.763874817999991</v>
      </c>
      <c r="E26" s="23">
        <v>152.93979136333331</v>
      </c>
      <c r="F26" s="23">
        <v>0</v>
      </c>
      <c r="G26" s="23">
        <v>152.93979136333331</v>
      </c>
      <c r="H26" s="23">
        <v>61.175916545333322</v>
      </c>
      <c r="I26" s="18">
        <f>SUM(B26:G26)</f>
        <v>3456.439284811333</v>
      </c>
      <c r="J26" s="18">
        <f>+H26</f>
        <v>61.175916545333322</v>
      </c>
      <c r="K26" s="18">
        <v>132.71533333333332</v>
      </c>
      <c r="L26" s="19">
        <v>0</v>
      </c>
      <c r="M26" s="13">
        <f>SUM(J26:L26)</f>
        <v>193.89124987866666</v>
      </c>
      <c r="N26" s="20">
        <f>+I26-M26</f>
        <v>3262.5480349326663</v>
      </c>
      <c r="O26" s="23"/>
    </row>
    <row r="27" spans="1:15" s="24" customFormat="1" ht="12" customHeight="1" x14ac:dyDescent="0.25">
      <c r="A27" s="17" t="s">
        <v>18</v>
      </c>
      <c r="B27" s="23">
        <v>4077.1313999999998</v>
      </c>
      <c r="C27" s="23">
        <v>0</v>
      </c>
      <c r="D27" s="23">
        <v>122.31394199999998</v>
      </c>
      <c r="E27" s="23">
        <v>203.85657000000003</v>
      </c>
      <c r="F27" s="23">
        <v>0</v>
      </c>
      <c r="G27" s="23">
        <v>203.85657000000003</v>
      </c>
      <c r="H27" s="23">
        <v>81.542627999999993</v>
      </c>
      <c r="I27" s="18">
        <f>SUM(B27:G27)</f>
        <v>4607.1584819999998</v>
      </c>
      <c r="J27" s="18">
        <f>+H27</f>
        <v>81.542627999999993</v>
      </c>
      <c r="K27" s="18">
        <v>390.125</v>
      </c>
      <c r="L27" s="21">
        <v>0</v>
      </c>
      <c r="M27" s="13">
        <f>SUM(J27:L27)</f>
        <v>471.66762799999998</v>
      </c>
      <c r="N27" s="23">
        <f>+I27-M27</f>
        <v>4135.4908539999997</v>
      </c>
      <c r="O27" s="23"/>
    </row>
    <row r="28" spans="1:15" s="24" customFormat="1" ht="13.5" customHeight="1" thickBot="1" x14ac:dyDescent="0.3">
      <c r="A28" s="17" t="s">
        <v>19</v>
      </c>
      <c r="B28" s="10">
        <v>11344.610601499997</v>
      </c>
      <c r="C28" s="10">
        <v>0</v>
      </c>
      <c r="D28" s="10">
        <v>340.33831804499988</v>
      </c>
      <c r="E28" s="10">
        <v>567.23053007500005</v>
      </c>
      <c r="F28" s="10">
        <v>0</v>
      </c>
      <c r="G28" s="10">
        <v>567.23053007500005</v>
      </c>
      <c r="H28" s="10">
        <v>226.89221202999997</v>
      </c>
      <c r="I28" s="10">
        <f>SUM(B28:G28)</f>
        <v>12819.409979694996</v>
      </c>
      <c r="J28" s="10">
        <f>+H28</f>
        <v>226.89221202999997</v>
      </c>
      <c r="K28" s="10">
        <v>2022.79</v>
      </c>
      <c r="L28" s="11">
        <v>0</v>
      </c>
      <c r="M28" s="12">
        <f>SUM(J28:L28)</f>
        <v>2249.6822120299998</v>
      </c>
      <c r="N28" s="12">
        <f>+I28-M28</f>
        <v>10569.727767664996</v>
      </c>
      <c r="O28" s="13"/>
    </row>
    <row r="29" spans="1:15" s="24" customFormat="1" ht="15.75" thickTop="1" x14ac:dyDescent="0.25">
      <c r="A29" s="25" t="s">
        <v>13</v>
      </c>
      <c r="B29" s="15">
        <f t="shared" ref="B29:N29" si="6">SUM(B26:B28)</f>
        <v>18480.537828766661</v>
      </c>
      <c r="C29" s="15">
        <f t="shared" si="6"/>
        <v>0</v>
      </c>
      <c r="D29" s="15">
        <f t="shared" si="6"/>
        <v>554.4161348629998</v>
      </c>
      <c r="E29" s="15">
        <f t="shared" si="6"/>
        <v>924.02689143833345</v>
      </c>
      <c r="F29" s="15">
        <f t="shared" si="6"/>
        <v>0</v>
      </c>
      <c r="G29" s="15">
        <f t="shared" si="6"/>
        <v>924.02689143833345</v>
      </c>
      <c r="H29" s="15">
        <f t="shared" si="6"/>
        <v>369.61075657533331</v>
      </c>
      <c r="I29" s="15">
        <f t="shared" si="6"/>
        <v>20883.00774650633</v>
      </c>
      <c r="J29" s="15">
        <f t="shared" si="6"/>
        <v>369.61075657533331</v>
      </c>
      <c r="K29" s="15">
        <f t="shared" si="6"/>
        <v>2545.6303333333335</v>
      </c>
      <c r="L29" s="16">
        <f t="shared" si="6"/>
        <v>0</v>
      </c>
      <c r="M29" s="16">
        <f t="shared" si="6"/>
        <v>2915.2410899086663</v>
      </c>
      <c r="N29" s="16">
        <f t="shared" si="6"/>
        <v>17967.766656597661</v>
      </c>
      <c r="O29" s="16"/>
    </row>
    <row r="30" spans="1:15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5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5" ht="15.75" hidden="1" thickTop="1" x14ac:dyDescent="0.25">
      <c r="A32" s="14" t="s">
        <v>13</v>
      </c>
      <c r="B32" s="15">
        <f>SUM(B31)</f>
        <v>0</v>
      </c>
      <c r="C32" s="15">
        <f t="shared" ref="C32:N32" si="7">SUM(C31)</f>
        <v>0</v>
      </c>
      <c r="D32" s="15">
        <f>SUM(D31)</f>
        <v>0</v>
      </c>
      <c r="E32" s="15">
        <f t="shared" si="7"/>
        <v>0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/>
    </row>
    <row r="33" spans="1:15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5" ht="15.75" thickBot="1" x14ac:dyDescent="0.3">
      <c r="A34" s="9" t="s">
        <v>39</v>
      </c>
      <c r="B34" s="10">
        <v>11344.610601499997</v>
      </c>
      <c r="C34" s="10">
        <v>0</v>
      </c>
      <c r="D34" s="10">
        <v>340.33831804499988</v>
      </c>
      <c r="E34" s="10">
        <v>567.23053007500005</v>
      </c>
      <c r="F34" s="10">
        <v>0</v>
      </c>
      <c r="G34" s="10">
        <v>567.23053007500005</v>
      </c>
      <c r="H34" s="10">
        <v>226.89221202999997</v>
      </c>
      <c r="I34" s="10">
        <f>SUM(B34:G34)</f>
        <v>12819.409979694996</v>
      </c>
      <c r="J34" s="10">
        <f>+H34</f>
        <v>226.89221202999997</v>
      </c>
      <c r="K34" s="10">
        <v>2022.79</v>
      </c>
      <c r="L34" s="11">
        <v>0</v>
      </c>
      <c r="M34" s="12">
        <f>SUM(J34:L34)</f>
        <v>2249.6822120299998</v>
      </c>
      <c r="N34" s="12">
        <f>+I34-M34</f>
        <v>10569.727767664996</v>
      </c>
      <c r="O34" s="13"/>
    </row>
    <row r="35" spans="1:15" ht="15.75" thickTop="1" x14ac:dyDescent="0.25">
      <c r="A35" s="14" t="s">
        <v>13</v>
      </c>
      <c r="B35" s="15">
        <f>SUM(B34)</f>
        <v>11344.610601499997</v>
      </c>
      <c r="C35" s="15">
        <f t="shared" ref="C35:N35" si="8">SUM(C34)</f>
        <v>0</v>
      </c>
      <c r="D35" s="15">
        <f>SUM(D34)</f>
        <v>340.33831804499988</v>
      </c>
      <c r="E35" s="15">
        <f t="shared" si="8"/>
        <v>567.23053007500005</v>
      </c>
      <c r="F35" s="15">
        <f t="shared" si="8"/>
        <v>0</v>
      </c>
      <c r="G35" s="15">
        <f t="shared" si="8"/>
        <v>567.23053007500005</v>
      </c>
      <c r="H35" s="15">
        <f t="shared" si="8"/>
        <v>226.89221202999997</v>
      </c>
      <c r="I35" s="15">
        <f t="shared" si="8"/>
        <v>12819.409979694996</v>
      </c>
      <c r="J35" s="15">
        <f t="shared" si="8"/>
        <v>226.89221202999997</v>
      </c>
      <c r="K35" s="15">
        <f t="shared" si="8"/>
        <v>2022.79</v>
      </c>
      <c r="L35" s="16">
        <f t="shared" si="8"/>
        <v>0</v>
      </c>
      <c r="M35" s="16">
        <f t="shared" si="8"/>
        <v>2249.6822120299998</v>
      </c>
      <c r="N35" s="16">
        <f t="shared" si="8"/>
        <v>10569.727767664996</v>
      </c>
      <c r="O35" s="16"/>
    </row>
    <row r="36" spans="1:15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5" ht="15.75" thickBot="1" x14ac:dyDescent="0.3">
      <c r="A37" s="9" t="s">
        <v>17</v>
      </c>
      <c r="B37" s="10">
        <v>11344.610601499997</v>
      </c>
      <c r="C37" s="10">
        <v>0</v>
      </c>
      <c r="D37" s="10">
        <v>340.33831804499988</v>
      </c>
      <c r="E37" s="10">
        <v>567.23053007500005</v>
      </c>
      <c r="F37" s="10">
        <v>0</v>
      </c>
      <c r="G37" s="10">
        <v>567.23053007500005</v>
      </c>
      <c r="H37" s="10">
        <v>226.89221202999997</v>
      </c>
      <c r="I37" s="10">
        <f>SUM(B37:G37)</f>
        <v>12819.409979694996</v>
      </c>
      <c r="J37" s="10">
        <f>+H37</f>
        <v>226.89221202999997</v>
      </c>
      <c r="K37" s="10">
        <v>2022.79</v>
      </c>
      <c r="L37" s="11">
        <v>0</v>
      </c>
      <c r="M37" s="12">
        <f>SUM(J37:L37)</f>
        <v>2249.6822120299998</v>
      </c>
      <c r="N37" s="12">
        <f>+I37-M37</f>
        <v>10569.727767664996</v>
      </c>
      <c r="O37" s="13"/>
    </row>
    <row r="38" spans="1:15" ht="16.5" thickTop="1" thickBot="1" x14ac:dyDescent="0.3">
      <c r="A38" s="26" t="s">
        <v>13</v>
      </c>
      <c r="B38" s="27">
        <f>SUM(B37)</f>
        <v>11344.610601499997</v>
      </c>
      <c r="C38" s="27">
        <f t="shared" ref="C38:N38" si="9">SUM(C37)</f>
        <v>0</v>
      </c>
      <c r="D38" s="27">
        <f>SUM(D37)</f>
        <v>340.33831804499988</v>
      </c>
      <c r="E38" s="27">
        <f t="shared" si="9"/>
        <v>567.23053007500005</v>
      </c>
      <c r="F38" s="27">
        <f t="shared" si="9"/>
        <v>0</v>
      </c>
      <c r="G38" s="27">
        <f t="shared" si="9"/>
        <v>567.23053007500005</v>
      </c>
      <c r="H38" s="27">
        <f t="shared" si="9"/>
        <v>226.89221202999997</v>
      </c>
      <c r="I38" s="27">
        <f t="shared" si="9"/>
        <v>12819.409979694996</v>
      </c>
      <c r="J38" s="27">
        <f t="shared" si="9"/>
        <v>226.89221202999997</v>
      </c>
      <c r="K38" s="27">
        <f t="shared" si="9"/>
        <v>2022.79</v>
      </c>
      <c r="L38" s="28">
        <f t="shared" si="9"/>
        <v>0</v>
      </c>
      <c r="M38" s="28">
        <f t="shared" si="9"/>
        <v>2249.6822120299998</v>
      </c>
      <c r="N38" s="28">
        <f t="shared" si="9"/>
        <v>10569.727767664996</v>
      </c>
      <c r="O38" s="29"/>
    </row>
    <row r="39" spans="1:15" ht="15.75" thickTop="1" x14ac:dyDescent="0.25">
      <c r="A39" s="7" t="s">
        <v>22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9"/>
      <c r="M39" s="9"/>
      <c r="N39" s="9"/>
      <c r="O39" s="9"/>
    </row>
    <row r="40" spans="1:15" ht="15.75" thickBot="1" x14ac:dyDescent="0.3">
      <c r="A40" s="9" t="s">
        <v>23</v>
      </c>
      <c r="B40" s="10">
        <v>11344.610601499997</v>
      </c>
      <c r="C40" s="10">
        <v>0</v>
      </c>
      <c r="D40" s="10">
        <v>340.33831804499988</v>
      </c>
      <c r="E40" s="10">
        <v>567.23053007500005</v>
      </c>
      <c r="F40" s="10">
        <v>0</v>
      </c>
      <c r="G40" s="10">
        <v>567.23053007500005</v>
      </c>
      <c r="H40" s="10">
        <v>226.89221202999997</v>
      </c>
      <c r="I40" s="10">
        <f>SUM(B40:G40)</f>
        <v>12819.409979694996</v>
      </c>
      <c r="J40" s="10">
        <f>+H40</f>
        <v>226.89221202999997</v>
      </c>
      <c r="K40" s="10">
        <v>2022.79</v>
      </c>
      <c r="L40" s="11">
        <v>0</v>
      </c>
      <c r="M40" s="12">
        <f>SUM(J40:L40)</f>
        <v>2249.6822120299998</v>
      </c>
      <c r="N40" s="12">
        <f>+I40-M40</f>
        <v>10569.727767664996</v>
      </c>
      <c r="O40" s="13"/>
    </row>
    <row r="41" spans="1:15" ht="16.5" thickTop="1" thickBot="1" x14ac:dyDescent="0.3">
      <c r="A41" s="14" t="s">
        <v>13</v>
      </c>
      <c r="B41" s="28">
        <f>SUM(B40)</f>
        <v>11344.610601499997</v>
      </c>
      <c r="C41" s="28">
        <f t="shared" ref="C41:N41" si="10">SUM(C40)</f>
        <v>0</v>
      </c>
      <c r="D41" s="28">
        <f>SUM(D40)</f>
        <v>340.33831804499988</v>
      </c>
      <c r="E41" s="28">
        <f t="shared" si="10"/>
        <v>567.23053007500005</v>
      </c>
      <c r="F41" s="28">
        <f t="shared" si="10"/>
        <v>0</v>
      </c>
      <c r="G41" s="28">
        <f t="shared" si="10"/>
        <v>567.23053007500005</v>
      </c>
      <c r="H41" s="28">
        <f t="shared" si="10"/>
        <v>226.89221202999997</v>
      </c>
      <c r="I41" s="28">
        <f t="shared" si="10"/>
        <v>12819.409979694996</v>
      </c>
      <c r="J41" s="28">
        <f t="shared" si="10"/>
        <v>226.89221202999997</v>
      </c>
      <c r="K41" s="27">
        <f t="shared" si="10"/>
        <v>2022.79</v>
      </c>
      <c r="L41" s="28">
        <f t="shared" si="10"/>
        <v>0</v>
      </c>
      <c r="M41" s="28">
        <f t="shared" si="10"/>
        <v>2249.6822120299998</v>
      </c>
      <c r="N41" s="28">
        <f t="shared" si="10"/>
        <v>10569.727767664996</v>
      </c>
      <c r="O41" s="29"/>
    </row>
    <row r="42" spans="1:15" ht="15.75" thickTop="1" x14ac:dyDescent="0.25">
      <c r="A42" s="14" t="s">
        <v>24</v>
      </c>
      <c r="B42" s="16">
        <f t="shared" ref="B42:N42" si="11">+B7+B11+B14+B17+B20+B24+B29+B32+B35+B38+B41</f>
        <v>167047.56056576665</v>
      </c>
      <c r="C42" s="16">
        <f t="shared" si="11"/>
        <v>27971.452500000007</v>
      </c>
      <c r="D42" s="16">
        <f t="shared" si="11"/>
        <v>5850.5703919729995</v>
      </c>
      <c r="E42" s="16">
        <f t="shared" si="11"/>
        <v>9750.950084213333</v>
      </c>
      <c r="F42" s="16">
        <f t="shared" si="11"/>
        <v>3063.5611875</v>
      </c>
      <c r="G42" s="16">
        <f t="shared" si="11"/>
        <v>9750.950084213333</v>
      </c>
      <c r="H42" s="16">
        <f t="shared" si="11"/>
        <v>3900.3802613153325</v>
      </c>
      <c r="I42" s="16">
        <f t="shared" si="11"/>
        <v>223435.04481366629</v>
      </c>
      <c r="J42" s="16">
        <f t="shared" si="11"/>
        <v>3900.3802613153325</v>
      </c>
      <c r="K42" s="16">
        <f t="shared" si="11"/>
        <v>43732.535333333341</v>
      </c>
      <c r="L42" s="16">
        <f t="shared" si="11"/>
        <v>0</v>
      </c>
      <c r="M42" s="16">
        <f t="shared" si="11"/>
        <v>47632.915594648664</v>
      </c>
      <c r="N42" s="16">
        <f t="shared" si="11"/>
        <v>175802.12921901769</v>
      </c>
      <c r="O42" s="16"/>
    </row>
    <row r="43" spans="1:15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K43" s="30" t="s">
        <v>25</v>
      </c>
      <c r="N43" s="30">
        <f>+N6</f>
        <v>25415.717611160006</v>
      </c>
      <c r="O43" s="30"/>
    </row>
    <row r="44" spans="1:15" ht="15" customHeight="1" x14ac:dyDescent="0.25">
      <c r="A44" s="31"/>
      <c r="B44" s="9"/>
      <c r="C44" s="9"/>
      <c r="D44" s="9"/>
      <c r="E44" s="9"/>
      <c r="F44" s="9"/>
      <c r="G44" s="9"/>
      <c r="H44" s="20"/>
      <c r="I44" s="20"/>
      <c r="J44" s="20"/>
      <c r="K44" s="7"/>
      <c r="L44" s="32"/>
      <c r="M44" s="32"/>
      <c r="N44" s="33"/>
      <c r="O44" s="33"/>
    </row>
    <row r="45" spans="1:15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K45" s="35" t="s">
        <v>26</v>
      </c>
      <c r="L45" s="35"/>
      <c r="M45" s="35"/>
      <c r="N45" s="36">
        <f>+N42-N43</f>
        <v>150386.41160785768</v>
      </c>
      <c r="O45" s="37"/>
    </row>
    <row r="46" spans="1:15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5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0.47244094488188981" right="0.23622047244094491" top="0.43307086614173229" bottom="0.23622047244094491" header="0.47244094488188981" footer="0.23622047244094491"/>
  <pageSetup scale="68" orientation="landscape" r:id="rId1"/>
  <rowBreaks count="1" manualBreakCount="1">
    <brk id="53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4"/>
  <sheetViews>
    <sheetView view="pageBreakPreview" zoomScaleNormal="120" zoomScaleSheetLayoutView="100" workbookViewId="0">
      <pane xSplit="1" ySplit="4" topLeftCell="B26" activePane="bottomRight" state="frozen"/>
      <selection activeCell="E28" sqref="E28"/>
      <selection pane="topRight" activeCell="E28" sqref="E28"/>
      <selection pane="bottomLeft" activeCell="E28" sqref="E28"/>
      <selection pane="bottomRight" activeCell="F43" sqref="F43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5" ht="17.25" customHeight="1" x14ac:dyDescent="0.25">
      <c r="A1" s="42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2"/>
    </row>
    <row r="2" spans="1:15" ht="15.75" x14ac:dyDescent="0.25">
      <c r="B2" s="56" t="s">
        <v>45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5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5" s="6" customFormat="1" ht="60.75" customHeight="1" thickBot="1" x14ac:dyDescent="0.3">
      <c r="A4" s="5" t="s">
        <v>1</v>
      </c>
      <c r="B4" s="5" t="s">
        <v>2</v>
      </c>
      <c r="C4" s="5" t="s">
        <v>3</v>
      </c>
      <c r="D4" s="5" t="s">
        <v>31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27</v>
      </c>
      <c r="L4" s="5" t="s">
        <v>10</v>
      </c>
      <c r="M4" s="5" t="s">
        <v>11</v>
      </c>
      <c r="N4" s="5" t="s">
        <v>12</v>
      </c>
      <c r="O4" s="40"/>
    </row>
    <row r="5" spans="1:15" ht="14.25" customHeight="1" thickTop="1" x14ac:dyDescent="0.25">
      <c r="A5" s="7" t="s">
        <v>28</v>
      </c>
      <c r="H5" s="8"/>
    </row>
    <row r="6" spans="1:15" ht="15.75" thickBot="1" x14ac:dyDescent="0.3">
      <c r="A6" s="9" t="s">
        <v>14</v>
      </c>
      <c r="B6" s="10">
        <v>21176.605020999999</v>
      </c>
      <c r="C6" s="10">
        <v>9075.6905000000042</v>
      </c>
      <c r="D6" s="10">
        <v>907.56886563</v>
      </c>
      <c r="E6" s="10">
        <v>1512.6145674749998</v>
      </c>
      <c r="F6" s="10">
        <v>0</v>
      </c>
      <c r="G6" s="10">
        <v>1512.6145674749998</v>
      </c>
      <c r="H6" s="10">
        <v>605.04591042000004</v>
      </c>
      <c r="I6" s="10">
        <f>SUM(B6:G6)</f>
        <v>34185.093521580005</v>
      </c>
      <c r="J6" s="10">
        <f>+H6</f>
        <v>605.04591042000004</v>
      </c>
      <c r="K6" s="10">
        <v>8164.33</v>
      </c>
      <c r="L6" s="11">
        <v>0</v>
      </c>
      <c r="M6" s="12">
        <f>SUM(J6:L6)</f>
        <v>8769.3759104199999</v>
      </c>
      <c r="N6" s="12">
        <f>+I6-M6</f>
        <v>25415.717611160006</v>
      </c>
      <c r="O6" s="13"/>
    </row>
    <row r="7" spans="1:15" ht="15.75" thickTop="1" x14ac:dyDescent="0.25">
      <c r="A7" s="14" t="s">
        <v>13</v>
      </c>
      <c r="B7" s="15">
        <f>SUM(B6)</f>
        <v>21176.605020999999</v>
      </c>
      <c r="C7" s="15">
        <f t="shared" ref="C7:N7" si="0">SUM(C6)</f>
        <v>9075.6905000000042</v>
      </c>
      <c r="D7" s="15">
        <f>SUM(D6)</f>
        <v>907.56886563</v>
      </c>
      <c r="E7" s="15">
        <f t="shared" si="0"/>
        <v>1512.6145674749998</v>
      </c>
      <c r="F7" s="15">
        <f t="shared" si="0"/>
        <v>0</v>
      </c>
      <c r="G7" s="15">
        <f t="shared" si="0"/>
        <v>1512.6145674749998</v>
      </c>
      <c r="H7" s="15">
        <f t="shared" si="0"/>
        <v>605.04591042000004</v>
      </c>
      <c r="I7" s="15">
        <f t="shared" si="0"/>
        <v>34185.093521580005</v>
      </c>
      <c r="J7" s="15">
        <f>SUM(J6)</f>
        <v>605.04591042000004</v>
      </c>
      <c r="K7" s="15">
        <f t="shared" si="0"/>
        <v>8164.33</v>
      </c>
      <c r="L7" s="16">
        <f t="shared" si="0"/>
        <v>0</v>
      </c>
      <c r="M7" s="16">
        <f t="shared" si="0"/>
        <v>8769.3759104199999</v>
      </c>
      <c r="N7" s="16">
        <f t="shared" si="0"/>
        <v>25415.717611160006</v>
      </c>
      <c r="O7" s="16"/>
    </row>
    <row r="8" spans="1:15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5" x14ac:dyDescent="0.25">
      <c r="A9" s="9" t="s">
        <v>41</v>
      </c>
      <c r="B9" s="18">
        <v>22913.478725499997</v>
      </c>
      <c r="C9" s="18">
        <v>9820.0714999999964</v>
      </c>
      <c r="D9" s="18">
        <v>982.00650676499981</v>
      </c>
      <c r="E9" s="18">
        <v>1636.6773593500002</v>
      </c>
      <c r="F9" s="18">
        <v>3063.5611875</v>
      </c>
      <c r="G9" s="18">
        <v>1636.6773593500002</v>
      </c>
      <c r="H9" s="18">
        <v>654.67100450999988</v>
      </c>
      <c r="I9" s="18">
        <f>SUM(B9:G9)</f>
        <v>40052.472638464998</v>
      </c>
      <c r="J9" s="18">
        <f>+H9</f>
        <v>654.67100450999988</v>
      </c>
      <c r="K9" s="18">
        <v>10041.89</v>
      </c>
      <c r="L9" s="19">
        <v>0</v>
      </c>
      <c r="M9" s="13">
        <f>SUM(J9:L9)</f>
        <v>10696.56100451</v>
      </c>
      <c r="N9" s="20">
        <f>+I9-M9</f>
        <v>29355.911633954998</v>
      </c>
      <c r="O9" s="20"/>
    </row>
    <row r="10" spans="1:15" ht="15.75" thickBot="1" x14ac:dyDescent="0.3">
      <c r="A10" s="9" t="s">
        <v>43</v>
      </c>
      <c r="B10" s="10">
        <v>3592.4580504999999</v>
      </c>
      <c r="C10" s="10">
        <v>0</v>
      </c>
      <c r="D10" s="10">
        <v>107.773741515</v>
      </c>
      <c r="E10" s="10">
        <v>179.622902525</v>
      </c>
      <c r="F10" s="10">
        <v>0</v>
      </c>
      <c r="G10" s="10">
        <v>179.622902525</v>
      </c>
      <c r="H10" s="10">
        <v>71.849161010000003</v>
      </c>
      <c r="I10" s="10">
        <f>SUM(B10:G10)</f>
        <v>4059.4775970649998</v>
      </c>
      <c r="J10" s="10">
        <f>+H10</f>
        <v>71.849161010000003</v>
      </c>
      <c r="K10" s="10">
        <v>308.7</v>
      </c>
      <c r="L10" s="11">
        <v>0</v>
      </c>
      <c r="M10" s="12">
        <f>SUM(J10:L10)</f>
        <v>380.54916100999998</v>
      </c>
      <c r="N10" s="12">
        <f>+I10-M10</f>
        <v>3678.928436055</v>
      </c>
      <c r="O10" s="13"/>
    </row>
    <row r="11" spans="1:15" ht="15.75" thickTop="1" x14ac:dyDescent="0.25">
      <c r="A11" s="14" t="s">
        <v>13</v>
      </c>
      <c r="B11" s="15">
        <f>SUM(B9:B10)</f>
        <v>26505.936775999999</v>
      </c>
      <c r="C11" s="15">
        <f t="shared" ref="C11:N11" si="1">SUM(C9:C10)</f>
        <v>9820.0714999999964</v>
      </c>
      <c r="D11" s="15">
        <f>SUM(D9:D10)</f>
        <v>1089.7802482799998</v>
      </c>
      <c r="E11" s="15">
        <f t="shared" si="1"/>
        <v>1816.3002618750002</v>
      </c>
      <c r="F11" s="15">
        <f t="shared" si="1"/>
        <v>3063.5611875</v>
      </c>
      <c r="G11" s="15">
        <f t="shared" si="1"/>
        <v>1816.3002618750002</v>
      </c>
      <c r="H11" s="15">
        <f t="shared" si="1"/>
        <v>726.52016551999986</v>
      </c>
      <c r="I11" s="15">
        <f t="shared" si="1"/>
        <v>44111.950235529999</v>
      </c>
      <c r="J11" s="15">
        <f>SUM(J9:J10)</f>
        <v>726.52016551999986</v>
      </c>
      <c r="K11" s="15">
        <f t="shared" si="1"/>
        <v>10350.59</v>
      </c>
      <c r="L11" s="16">
        <f t="shared" si="1"/>
        <v>0</v>
      </c>
      <c r="M11" s="16">
        <f t="shared" si="1"/>
        <v>11077.11016552</v>
      </c>
      <c r="N11" s="16">
        <f t="shared" si="1"/>
        <v>33034.840070009996</v>
      </c>
      <c r="O11" s="16"/>
    </row>
    <row r="12" spans="1:15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5" ht="15.75" thickBot="1" x14ac:dyDescent="0.3">
      <c r="A13" s="9" t="s">
        <v>15</v>
      </c>
      <c r="B13" s="10">
        <v>21176.605020999999</v>
      </c>
      <c r="C13" s="10">
        <v>9075.6905000000042</v>
      </c>
      <c r="D13" s="10">
        <v>907.56886563</v>
      </c>
      <c r="E13" s="10">
        <v>1512.6145674749998</v>
      </c>
      <c r="F13" s="10">
        <v>0</v>
      </c>
      <c r="G13" s="10">
        <v>1512.6145674749998</v>
      </c>
      <c r="H13" s="10">
        <v>605.04591042000004</v>
      </c>
      <c r="I13" s="10">
        <f>SUM(B13:G13)</f>
        <v>34185.093521580005</v>
      </c>
      <c r="J13" s="10">
        <f>+H13</f>
        <v>605.04591042000004</v>
      </c>
      <c r="K13" s="10">
        <v>8164.33</v>
      </c>
      <c r="L13" s="11">
        <v>0</v>
      </c>
      <c r="M13" s="12">
        <f>SUM(J13:L13)</f>
        <v>8769.3759104199999</v>
      </c>
      <c r="N13" s="12">
        <f>+I13-M13</f>
        <v>25415.717611160006</v>
      </c>
      <c r="O13" s="13"/>
    </row>
    <row r="14" spans="1:15" ht="15.75" thickTop="1" x14ac:dyDescent="0.25">
      <c r="A14" s="14" t="s">
        <v>13</v>
      </c>
      <c r="B14" s="15">
        <f>SUM(B13)</f>
        <v>21176.605020999999</v>
      </c>
      <c r="C14" s="15">
        <f t="shared" ref="C14:N14" si="2">SUM(C13)</f>
        <v>9075.6905000000042</v>
      </c>
      <c r="D14" s="15">
        <f>SUM(D13)</f>
        <v>907.56886563</v>
      </c>
      <c r="E14" s="15">
        <f t="shared" si="2"/>
        <v>1512.6145674749998</v>
      </c>
      <c r="F14" s="15">
        <f t="shared" si="2"/>
        <v>0</v>
      </c>
      <c r="G14" s="15">
        <f t="shared" si="2"/>
        <v>1512.6145674749998</v>
      </c>
      <c r="H14" s="15">
        <f t="shared" si="2"/>
        <v>605.04591042000004</v>
      </c>
      <c r="I14" s="15">
        <f t="shared" si="2"/>
        <v>34185.093521580005</v>
      </c>
      <c r="J14" s="15">
        <f>SUM(J13)</f>
        <v>605.04591042000004</v>
      </c>
      <c r="K14" s="15">
        <f t="shared" si="2"/>
        <v>8164.33</v>
      </c>
      <c r="L14" s="16">
        <f t="shared" si="2"/>
        <v>0</v>
      </c>
      <c r="M14" s="16">
        <f t="shared" si="2"/>
        <v>8769.3759104199999</v>
      </c>
      <c r="N14" s="16">
        <f t="shared" si="2"/>
        <v>25415.717611160006</v>
      </c>
      <c r="O14" s="16"/>
    </row>
    <row r="15" spans="1:15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5" ht="15.75" thickBot="1" x14ac:dyDescent="0.3">
      <c r="A16" s="9" t="s">
        <v>16</v>
      </c>
      <c r="B16" s="10">
        <v>15126.151056500001</v>
      </c>
      <c r="C16" s="10">
        <v>0</v>
      </c>
      <c r="D16" s="10">
        <v>453.784531695</v>
      </c>
      <c r="E16" s="10">
        <v>756.30755282500013</v>
      </c>
      <c r="F16" s="10">
        <v>0</v>
      </c>
      <c r="G16" s="10">
        <v>756.30755282500013</v>
      </c>
      <c r="H16" s="10">
        <v>302.52302113000002</v>
      </c>
      <c r="I16" s="10">
        <f>SUM(B16:G16)</f>
        <v>17092.550693845002</v>
      </c>
      <c r="J16" s="10">
        <f>+H16</f>
        <v>302.52302113000002</v>
      </c>
      <c r="K16" s="10">
        <v>3013.1849999999999</v>
      </c>
      <c r="L16" s="11">
        <v>0</v>
      </c>
      <c r="M16" s="12">
        <f>SUM(J16:L16)</f>
        <v>3315.7080211299999</v>
      </c>
      <c r="N16" s="12">
        <f>+I16-M16</f>
        <v>13776.842672715002</v>
      </c>
      <c r="O16" s="13"/>
    </row>
    <row r="17" spans="1:15" ht="15.75" thickTop="1" x14ac:dyDescent="0.25">
      <c r="A17" s="14" t="s">
        <v>13</v>
      </c>
      <c r="B17" s="15">
        <f>SUM(B16)</f>
        <v>15126.151056500001</v>
      </c>
      <c r="C17" s="15">
        <f t="shared" ref="C17:N17" si="3">SUM(C16)</f>
        <v>0</v>
      </c>
      <c r="D17" s="15">
        <f>SUM(D16)</f>
        <v>453.784531695</v>
      </c>
      <c r="E17" s="15">
        <f t="shared" si="3"/>
        <v>756.30755282500013</v>
      </c>
      <c r="F17" s="15">
        <f t="shared" si="3"/>
        <v>0</v>
      </c>
      <c r="G17" s="15">
        <f t="shared" si="3"/>
        <v>756.30755282500013</v>
      </c>
      <c r="H17" s="15">
        <f t="shared" si="3"/>
        <v>302.52302113000002</v>
      </c>
      <c r="I17" s="15">
        <f t="shared" si="3"/>
        <v>17092.550693845002</v>
      </c>
      <c r="J17" s="15">
        <f t="shared" si="3"/>
        <v>302.52302113000002</v>
      </c>
      <c r="K17" s="15">
        <f t="shared" si="3"/>
        <v>3013.1849999999999</v>
      </c>
      <c r="L17" s="16">
        <f t="shared" si="3"/>
        <v>0</v>
      </c>
      <c r="M17" s="16">
        <f t="shared" si="3"/>
        <v>3315.7080211299999</v>
      </c>
      <c r="N17" s="16">
        <f t="shared" si="3"/>
        <v>13776.842672715002</v>
      </c>
      <c r="O17" s="16"/>
    </row>
    <row r="18" spans="1:15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5" ht="15.75" thickBot="1" x14ac:dyDescent="0.3">
      <c r="A19" s="9" t="s">
        <v>36</v>
      </c>
      <c r="B19" s="10">
        <v>15126.151056500001</v>
      </c>
      <c r="C19" s="10">
        <v>0</v>
      </c>
      <c r="D19" s="10">
        <v>453.784531695</v>
      </c>
      <c r="E19" s="10">
        <v>756.30755282500013</v>
      </c>
      <c r="F19" s="10">
        <v>0</v>
      </c>
      <c r="G19" s="10">
        <v>756.30755282500013</v>
      </c>
      <c r="H19" s="10">
        <v>302.52302113000002</v>
      </c>
      <c r="I19" s="10">
        <f>SUM(B19:G19)</f>
        <v>17092.550693845002</v>
      </c>
      <c r="J19" s="10">
        <f>+H19</f>
        <v>302.52302113000002</v>
      </c>
      <c r="K19" s="10">
        <v>3013.1849999999999</v>
      </c>
      <c r="L19" s="11">
        <v>0</v>
      </c>
      <c r="M19" s="12">
        <f>SUM(J19:L19)</f>
        <v>3315.7080211299999</v>
      </c>
      <c r="N19" s="12">
        <f>+I19-M19</f>
        <v>13776.842672715002</v>
      </c>
    </row>
    <row r="20" spans="1:15" ht="15.75" thickTop="1" x14ac:dyDescent="0.25">
      <c r="A20" s="14" t="s">
        <v>13</v>
      </c>
      <c r="B20" s="15">
        <f>SUM(B19)</f>
        <v>15126.151056500001</v>
      </c>
      <c r="C20" s="15">
        <f t="shared" ref="C20:N20" si="4">SUM(C19)</f>
        <v>0</v>
      </c>
      <c r="D20" s="15">
        <f>SUM(D19)</f>
        <v>453.784531695</v>
      </c>
      <c r="E20" s="15">
        <f t="shared" si="4"/>
        <v>756.30755282500013</v>
      </c>
      <c r="F20" s="15">
        <f t="shared" si="4"/>
        <v>0</v>
      </c>
      <c r="G20" s="15">
        <f t="shared" si="4"/>
        <v>756.30755282500013</v>
      </c>
      <c r="H20" s="15">
        <f t="shared" si="4"/>
        <v>302.52302113000002</v>
      </c>
      <c r="I20" s="15">
        <f t="shared" si="4"/>
        <v>17092.550693845002</v>
      </c>
      <c r="J20" s="15">
        <f t="shared" si="4"/>
        <v>302.52302113000002</v>
      </c>
      <c r="K20" s="15">
        <f t="shared" si="4"/>
        <v>3013.1849999999999</v>
      </c>
      <c r="L20" s="16">
        <f t="shared" si="4"/>
        <v>0</v>
      </c>
      <c r="M20" s="16">
        <f t="shared" si="4"/>
        <v>3315.7080211299999</v>
      </c>
      <c r="N20" s="16">
        <f t="shared" si="4"/>
        <v>13776.842672715002</v>
      </c>
      <c r="O20" s="16"/>
    </row>
    <row r="21" spans="1:15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5" x14ac:dyDescent="0.25">
      <c r="A22" s="9" t="s">
        <v>21</v>
      </c>
      <c r="B22" s="23">
        <v>11344.610601499997</v>
      </c>
      <c r="C22" s="23">
        <v>0</v>
      </c>
      <c r="D22" s="23">
        <v>340.33831804499988</v>
      </c>
      <c r="E22" s="23">
        <v>567.23053007500005</v>
      </c>
      <c r="F22" s="23">
        <v>0</v>
      </c>
      <c r="G22" s="23">
        <v>567.23053007500005</v>
      </c>
      <c r="H22" s="23">
        <v>226.89221202999997</v>
      </c>
      <c r="I22" s="18">
        <f>SUM(B22:G22)</f>
        <v>12819.409979694996</v>
      </c>
      <c r="J22" s="18">
        <f>+H22</f>
        <v>226.89221202999997</v>
      </c>
      <c r="K22" s="18">
        <v>2022.79</v>
      </c>
      <c r="L22" s="19">
        <v>0</v>
      </c>
      <c r="M22" s="13">
        <f>SUM(J22:L22)</f>
        <v>2249.6822120299998</v>
      </c>
      <c r="N22" s="20">
        <f>+I22-M22</f>
        <v>10569.727767664996</v>
      </c>
      <c r="O22" s="20"/>
    </row>
    <row r="23" spans="1:15" ht="15.75" thickBot="1" x14ac:dyDescent="0.3">
      <c r="A23" s="11" t="s">
        <v>42</v>
      </c>
      <c r="B23" s="10">
        <v>4077.1313999999998</v>
      </c>
      <c r="C23" s="10">
        <v>0</v>
      </c>
      <c r="D23" s="10">
        <v>122.31394199999998</v>
      </c>
      <c r="E23" s="10">
        <v>203.85657000000003</v>
      </c>
      <c r="F23" s="10">
        <v>0</v>
      </c>
      <c r="G23" s="10">
        <v>203.85657000000003</v>
      </c>
      <c r="H23" s="10">
        <v>81.542627999999993</v>
      </c>
      <c r="I23" s="10">
        <f>SUM(B23:G23)</f>
        <v>4607.1584819999998</v>
      </c>
      <c r="J23" s="10">
        <f>+H23</f>
        <v>81.542627999999993</v>
      </c>
      <c r="K23" s="10">
        <v>390.125</v>
      </c>
      <c r="L23" s="11">
        <v>0</v>
      </c>
      <c r="M23" s="12">
        <f>SUM(J23:L23)</f>
        <v>471.66762799999998</v>
      </c>
      <c r="N23" s="12">
        <f>+I23-M23</f>
        <v>4135.4908539999997</v>
      </c>
      <c r="O23" s="13"/>
    </row>
    <row r="24" spans="1:15" ht="15.75" thickTop="1" x14ac:dyDescent="0.25">
      <c r="A24" s="22" t="s">
        <v>13</v>
      </c>
      <c r="B24" s="15">
        <f>SUM(B22:B23)</f>
        <v>15421.742001499997</v>
      </c>
      <c r="C24" s="15">
        <f t="shared" ref="C24:N24" si="5">SUM(C22:C23)</f>
        <v>0</v>
      </c>
      <c r="D24" s="15">
        <f t="shared" si="5"/>
        <v>462.65226004499988</v>
      </c>
      <c r="E24" s="15">
        <f t="shared" si="5"/>
        <v>771.08710007500008</v>
      </c>
      <c r="F24" s="15">
        <f t="shared" si="5"/>
        <v>0</v>
      </c>
      <c r="G24" s="15">
        <f t="shared" si="5"/>
        <v>771.08710007500008</v>
      </c>
      <c r="H24" s="15">
        <f t="shared" si="5"/>
        <v>308.43484002999998</v>
      </c>
      <c r="I24" s="15">
        <f t="shared" si="5"/>
        <v>17426.568461694995</v>
      </c>
      <c r="J24" s="15">
        <f t="shared" si="5"/>
        <v>308.43484002999998</v>
      </c>
      <c r="K24" s="15">
        <f t="shared" si="5"/>
        <v>2412.915</v>
      </c>
      <c r="L24" s="16">
        <f t="shared" si="5"/>
        <v>0</v>
      </c>
      <c r="M24" s="16">
        <f t="shared" si="5"/>
        <v>2721.34984003</v>
      </c>
      <c r="N24" s="16">
        <f t="shared" si="5"/>
        <v>14705.218621664995</v>
      </c>
      <c r="O24" s="16"/>
    </row>
    <row r="25" spans="1:15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5" s="24" customFormat="1" ht="12" customHeight="1" x14ac:dyDescent="0.25">
      <c r="A26" s="17" t="s">
        <v>37</v>
      </c>
      <c r="B26" s="23">
        <v>3277.2812434999996</v>
      </c>
      <c r="C26" s="23">
        <v>0</v>
      </c>
      <c r="D26" s="23">
        <v>98.318437304999989</v>
      </c>
      <c r="E26" s="23">
        <v>163.86406217499999</v>
      </c>
      <c r="F26" s="23">
        <v>0</v>
      </c>
      <c r="G26" s="23">
        <v>163.86406217499999</v>
      </c>
      <c r="H26" s="23">
        <v>65.545624869999997</v>
      </c>
      <c r="I26" s="18">
        <f>SUM(B26:G26)</f>
        <v>3703.3278051549996</v>
      </c>
      <c r="J26" s="18">
        <f>+H26</f>
        <v>65.545624869999997</v>
      </c>
      <c r="K26" s="18">
        <v>142.19499999999999</v>
      </c>
      <c r="L26" s="19">
        <v>0</v>
      </c>
      <c r="M26" s="13">
        <f>SUM(J26:L26)</f>
        <v>207.74062486999998</v>
      </c>
      <c r="N26" s="20">
        <f>+I26-M26</f>
        <v>3495.5871802849997</v>
      </c>
      <c r="O26" s="23"/>
    </row>
    <row r="27" spans="1:15" s="24" customFormat="1" ht="12" customHeight="1" x14ac:dyDescent="0.25">
      <c r="A27" s="17" t="s">
        <v>18</v>
      </c>
      <c r="B27" s="23">
        <v>4077.1313999999998</v>
      </c>
      <c r="C27" s="23">
        <v>0</v>
      </c>
      <c r="D27" s="23">
        <v>122.31394199999998</v>
      </c>
      <c r="E27" s="23">
        <v>203.85657000000003</v>
      </c>
      <c r="F27" s="23">
        <v>0</v>
      </c>
      <c r="G27" s="23">
        <v>203.85657000000003</v>
      </c>
      <c r="H27" s="23">
        <v>81.542627999999993</v>
      </c>
      <c r="I27" s="18">
        <f>SUM(B27:G27)</f>
        <v>4607.1584819999998</v>
      </c>
      <c r="J27" s="18">
        <f>+H27</f>
        <v>81.542627999999993</v>
      </c>
      <c r="K27" s="18">
        <v>390.125</v>
      </c>
      <c r="L27" s="21">
        <v>0</v>
      </c>
      <c r="M27" s="13">
        <f>SUM(J27:L27)</f>
        <v>471.66762799999998</v>
      </c>
      <c r="N27" s="23">
        <f>+I27-M27</f>
        <v>4135.4908539999997</v>
      </c>
      <c r="O27" s="23"/>
    </row>
    <row r="28" spans="1:15" s="24" customFormat="1" ht="13.5" customHeight="1" thickBot="1" x14ac:dyDescent="0.3">
      <c r="A28" s="17" t="s">
        <v>19</v>
      </c>
      <c r="B28" s="10">
        <v>10588.3</v>
      </c>
      <c r="C28" s="10">
        <v>0</v>
      </c>
      <c r="D28" s="10">
        <v>317.64999999999998</v>
      </c>
      <c r="E28" s="10">
        <v>529.41999999999996</v>
      </c>
      <c r="F28" s="10">
        <v>0</v>
      </c>
      <c r="G28" s="10">
        <v>529.41999999999996</v>
      </c>
      <c r="H28" s="10">
        <v>211.77</v>
      </c>
      <c r="I28" s="10">
        <f>SUM(B28:G28)</f>
        <v>11964.789999999999</v>
      </c>
      <c r="J28" s="10">
        <f>+H28</f>
        <v>211.77</v>
      </c>
      <c r="K28" s="10">
        <v>1887.94</v>
      </c>
      <c r="L28" s="11">
        <v>0</v>
      </c>
      <c r="M28" s="12">
        <f>SUM(J28:L28)</f>
        <v>2099.71</v>
      </c>
      <c r="N28" s="12">
        <f>+I28-M28</f>
        <v>9865.0799999999981</v>
      </c>
      <c r="O28" s="13"/>
    </row>
    <row r="29" spans="1:15" s="24" customFormat="1" ht="15.75" thickTop="1" x14ac:dyDescent="0.25">
      <c r="A29" s="25" t="s">
        <v>13</v>
      </c>
      <c r="B29" s="15">
        <f t="shared" ref="B29:N29" si="6">SUM(B26:B28)</f>
        <v>17942.712643499999</v>
      </c>
      <c r="C29" s="15">
        <f t="shared" si="6"/>
        <v>0</v>
      </c>
      <c r="D29" s="15">
        <f t="shared" si="6"/>
        <v>538.28237930499995</v>
      </c>
      <c r="E29" s="15">
        <f t="shared" si="6"/>
        <v>897.14063217499995</v>
      </c>
      <c r="F29" s="15">
        <f t="shared" si="6"/>
        <v>0</v>
      </c>
      <c r="G29" s="15">
        <f t="shared" si="6"/>
        <v>897.14063217499995</v>
      </c>
      <c r="H29" s="15">
        <f t="shared" si="6"/>
        <v>358.85825287</v>
      </c>
      <c r="I29" s="15">
        <f t="shared" si="6"/>
        <v>20275.276287155</v>
      </c>
      <c r="J29" s="15">
        <f t="shared" si="6"/>
        <v>358.85825287</v>
      </c>
      <c r="K29" s="15">
        <f t="shared" si="6"/>
        <v>2420.2600000000002</v>
      </c>
      <c r="L29" s="16">
        <f t="shared" si="6"/>
        <v>0</v>
      </c>
      <c r="M29" s="16">
        <f t="shared" si="6"/>
        <v>2779.1182528700001</v>
      </c>
      <c r="N29" s="16">
        <f t="shared" si="6"/>
        <v>17496.158034284999</v>
      </c>
      <c r="O29" s="16"/>
    </row>
    <row r="30" spans="1:15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5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5" ht="15.75" hidden="1" thickTop="1" x14ac:dyDescent="0.25">
      <c r="A32" s="14" t="s">
        <v>13</v>
      </c>
      <c r="B32" s="15">
        <f>SUM(B31)</f>
        <v>0</v>
      </c>
      <c r="C32" s="15">
        <f t="shared" ref="C32:N32" si="7">SUM(C31)</f>
        <v>0</v>
      </c>
      <c r="D32" s="15">
        <f>SUM(D31)</f>
        <v>0</v>
      </c>
      <c r="E32" s="15">
        <f t="shared" si="7"/>
        <v>0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/>
    </row>
    <row r="33" spans="1:15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5" ht="15.75" thickBot="1" x14ac:dyDescent="0.3">
      <c r="A34" s="9" t="s">
        <v>39</v>
      </c>
      <c r="B34" s="10">
        <v>11344.610601499997</v>
      </c>
      <c r="C34" s="10">
        <v>0</v>
      </c>
      <c r="D34" s="10">
        <v>340.33831804499988</v>
      </c>
      <c r="E34" s="10">
        <v>567.23053007500005</v>
      </c>
      <c r="F34" s="10">
        <v>0</v>
      </c>
      <c r="G34" s="10">
        <v>567.23053007500005</v>
      </c>
      <c r="H34" s="10">
        <v>226.89221202999997</v>
      </c>
      <c r="I34" s="10">
        <f>SUM(B34:G34)</f>
        <v>12819.409979694996</v>
      </c>
      <c r="J34" s="10">
        <f>+H34</f>
        <v>226.89221202999997</v>
      </c>
      <c r="K34" s="10">
        <v>2022.79</v>
      </c>
      <c r="L34" s="11">
        <v>0</v>
      </c>
      <c r="M34" s="12">
        <f>SUM(J34:L34)</f>
        <v>2249.6822120299998</v>
      </c>
      <c r="N34" s="12">
        <f>+I34-M34</f>
        <v>10569.727767664996</v>
      </c>
      <c r="O34" s="13"/>
    </row>
    <row r="35" spans="1:15" ht="15.75" thickTop="1" x14ac:dyDescent="0.25">
      <c r="A35" s="14" t="s">
        <v>13</v>
      </c>
      <c r="B35" s="15">
        <f>SUM(B34)</f>
        <v>11344.610601499997</v>
      </c>
      <c r="C35" s="15">
        <f t="shared" ref="C35:N35" si="8">SUM(C34)</f>
        <v>0</v>
      </c>
      <c r="D35" s="15">
        <f>SUM(D34)</f>
        <v>340.33831804499988</v>
      </c>
      <c r="E35" s="15">
        <f t="shared" si="8"/>
        <v>567.23053007500005</v>
      </c>
      <c r="F35" s="15">
        <f t="shared" si="8"/>
        <v>0</v>
      </c>
      <c r="G35" s="15">
        <f t="shared" si="8"/>
        <v>567.23053007500005</v>
      </c>
      <c r="H35" s="15">
        <f t="shared" si="8"/>
        <v>226.89221202999997</v>
      </c>
      <c r="I35" s="15">
        <f t="shared" si="8"/>
        <v>12819.409979694996</v>
      </c>
      <c r="J35" s="15">
        <f t="shared" si="8"/>
        <v>226.89221202999997</v>
      </c>
      <c r="K35" s="15">
        <f t="shared" si="8"/>
        <v>2022.79</v>
      </c>
      <c r="L35" s="16">
        <f t="shared" si="8"/>
        <v>0</v>
      </c>
      <c r="M35" s="16">
        <f t="shared" si="8"/>
        <v>2249.6822120299998</v>
      </c>
      <c r="N35" s="16">
        <f t="shared" si="8"/>
        <v>10569.727767664996</v>
      </c>
      <c r="O35" s="16"/>
    </row>
    <row r="36" spans="1:15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5" ht="15.75" thickBot="1" x14ac:dyDescent="0.3">
      <c r="A37" s="9" t="s">
        <v>17</v>
      </c>
      <c r="B37" s="10">
        <v>11344.610601499997</v>
      </c>
      <c r="C37" s="10">
        <v>0</v>
      </c>
      <c r="D37" s="10">
        <v>340.33831804499988</v>
      </c>
      <c r="E37" s="10">
        <v>567.23053007500005</v>
      </c>
      <c r="F37" s="10">
        <v>0</v>
      </c>
      <c r="G37" s="10">
        <v>567.23053007500005</v>
      </c>
      <c r="H37" s="10">
        <v>226.89221202999997</v>
      </c>
      <c r="I37" s="10">
        <f>SUM(B37:G37)</f>
        <v>12819.409979694996</v>
      </c>
      <c r="J37" s="10">
        <f>+H37</f>
        <v>226.89221202999997</v>
      </c>
      <c r="K37" s="10">
        <v>2022.79</v>
      </c>
      <c r="L37" s="11">
        <v>0</v>
      </c>
      <c r="M37" s="12">
        <f>SUM(J37:L37)</f>
        <v>2249.6822120299998</v>
      </c>
      <c r="N37" s="12">
        <f>+I37-M37</f>
        <v>10569.727767664996</v>
      </c>
      <c r="O37" s="13"/>
    </row>
    <row r="38" spans="1:15" ht="16.5" thickTop="1" thickBot="1" x14ac:dyDescent="0.3">
      <c r="A38" s="26" t="s">
        <v>13</v>
      </c>
      <c r="B38" s="27">
        <f>SUM(B37)</f>
        <v>11344.610601499997</v>
      </c>
      <c r="C38" s="27">
        <f t="shared" ref="C38:N38" si="9">SUM(C37)</f>
        <v>0</v>
      </c>
      <c r="D38" s="27">
        <f>SUM(D37)</f>
        <v>340.33831804499988</v>
      </c>
      <c r="E38" s="27">
        <f t="shared" si="9"/>
        <v>567.23053007500005</v>
      </c>
      <c r="F38" s="27">
        <f t="shared" si="9"/>
        <v>0</v>
      </c>
      <c r="G38" s="27">
        <f t="shared" si="9"/>
        <v>567.23053007500005</v>
      </c>
      <c r="H38" s="27">
        <f t="shared" si="9"/>
        <v>226.89221202999997</v>
      </c>
      <c r="I38" s="27">
        <f t="shared" si="9"/>
        <v>12819.409979694996</v>
      </c>
      <c r="J38" s="27">
        <f t="shared" si="9"/>
        <v>226.89221202999997</v>
      </c>
      <c r="K38" s="27">
        <f t="shared" si="9"/>
        <v>2022.79</v>
      </c>
      <c r="L38" s="28">
        <f t="shared" si="9"/>
        <v>0</v>
      </c>
      <c r="M38" s="28">
        <f t="shared" si="9"/>
        <v>2249.6822120299998</v>
      </c>
      <c r="N38" s="28">
        <f t="shared" si="9"/>
        <v>10569.727767664996</v>
      </c>
      <c r="O38" s="29"/>
    </row>
    <row r="39" spans="1:15" ht="15.75" thickTop="1" x14ac:dyDescent="0.25">
      <c r="A39" s="7" t="s">
        <v>22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9"/>
      <c r="M39" s="9"/>
      <c r="N39" s="9"/>
      <c r="O39" s="9"/>
    </row>
    <row r="40" spans="1:15" ht="15.75" thickBot="1" x14ac:dyDescent="0.3">
      <c r="A40" s="9" t="s">
        <v>23</v>
      </c>
      <c r="B40" s="10">
        <v>11344.610601499997</v>
      </c>
      <c r="C40" s="10">
        <v>0</v>
      </c>
      <c r="D40" s="10">
        <v>340.33831804499988</v>
      </c>
      <c r="E40" s="10">
        <v>567.23053007500005</v>
      </c>
      <c r="F40" s="10">
        <v>0</v>
      </c>
      <c r="G40" s="10">
        <v>567.23053007500005</v>
      </c>
      <c r="H40" s="10">
        <v>226.89221202999997</v>
      </c>
      <c r="I40" s="10">
        <f>SUM(B40:G40)</f>
        <v>12819.409979694996</v>
      </c>
      <c r="J40" s="10">
        <f>+H40</f>
        <v>226.89221202999997</v>
      </c>
      <c r="K40" s="10">
        <v>2022.79</v>
      </c>
      <c r="L40" s="11">
        <v>0</v>
      </c>
      <c r="M40" s="12">
        <f>SUM(J40:L40)</f>
        <v>2249.6822120299998</v>
      </c>
      <c r="N40" s="12">
        <f>+I40-M40</f>
        <v>10569.727767664996</v>
      </c>
      <c r="O40" s="13"/>
    </row>
    <row r="41" spans="1:15" ht="16.5" thickTop="1" thickBot="1" x14ac:dyDescent="0.3">
      <c r="A41" s="14" t="s">
        <v>13</v>
      </c>
      <c r="B41" s="28">
        <f>SUM(B40)</f>
        <v>11344.610601499997</v>
      </c>
      <c r="C41" s="28">
        <f t="shared" ref="C41:N41" si="10">SUM(C40)</f>
        <v>0</v>
      </c>
      <c r="D41" s="28">
        <f>SUM(D40)</f>
        <v>340.33831804499988</v>
      </c>
      <c r="E41" s="28">
        <f t="shared" si="10"/>
        <v>567.23053007500005</v>
      </c>
      <c r="F41" s="28">
        <f t="shared" si="10"/>
        <v>0</v>
      </c>
      <c r="G41" s="28">
        <f t="shared" si="10"/>
        <v>567.23053007500005</v>
      </c>
      <c r="H41" s="28">
        <f t="shared" si="10"/>
        <v>226.89221202999997</v>
      </c>
      <c r="I41" s="28">
        <f t="shared" si="10"/>
        <v>12819.409979694996</v>
      </c>
      <c r="J41" s="28">
        <f t="shared" si="10"/>
        <v>226.89221202999997</v>
      </c>
      <c r="K41" s="27">
        <f t="shared" si="10"/>
        <v>2022.79</v>
      </c>
      <c r="L41" s="28">
        <f t="shared" si="10"/>
        <v>0</v>
      </c>
      <c r="M41" s="28">
        <f t="shared" si="10"/>
        <v>2249.6822120299998</v>
      </c>
      <c r="N41" s="28">
        <f t="shared" si="10"/>
        <v>10569.727767664996</v>
      </c>
      <c r="O41" s="29"/>
    </row>
    <row r="42" spans="1:15" ht="15.75" thickTop="1" x14ac:dyDescent="0.25">
      <c r="A42" s="14" t="s">
        <v>24</v>
      </c>
      <c r="B42" s="16">
        <f t="shared" ref="B42:N42" si="11">+B7+B11+B14+B17+B20+B24+B29+B32+B35+B38+B41</f>
        <v>166509.7353805</v>
      </c>
      <c r="C42" s="16">
        <f t="shared" si="11"/>
        <v>27971.452500000007</v>
      </c>
      <c r="D42" s="16">
        <f t="shared" si="11"/>
        <v>5834.4366364150001</v>
      </c>
      <c r="E42" s="16">
        <f t="shared" si="11"/>
        <v>9724.0638249499989</v>
      </c>
      <c r="F42" s="16">
        <f t="shared" si="11"/>
        <v>3063.5611875</v>
      </c>
      <c r="G42" s="16">
        <f t="shared" si="11"/>
        <v>9724.0638249499989</v>
      </c>
      <c r="H42" s="16">
        <f t="shared" si="11"/>
        <v>3889.6277576099992</v>
      </c>
      <c r="I42" s="16">
        <f t="shared" si="11"/>
        <v>222827.31335431495</v>
      </c>
      <c r="J42" s="16">
        <f t="shared" si="11"/>
        <v>3889.6277576099992</v>
      </c>
      <c r="K42" s="16">
        <f t="shared" si="11"/>
        <v>43607.165000000008</v>
      </c>
      <c r="L42" s="16">
        <f t="shared" si="11"/>
        <v>0</v>
      </c>
      <c r="M42" s="16">
        <f t="shared" si="11"/>
        <v>47496.792757609997</v>
      </c>
      <c r="N42" s="16">
        <f t="shared" si="11"/>
        <v>175330.52059670503</v>
      </c>
      <c r="O42" s="16"/>
    </row>
    <row r="43" spans="1:15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K43" s="30" t="s">
        <v>25</v>
      </c>
      <c r="N43" s="30">
        <f>+N6</f>
        <v>25415.717611160006</v>
      </c>
      <c r="O43" s="30"/>
    </row>
    <row r="44" spans="1:15" ht="15" customHeight="1" x14ac:dyDescent="0.25">
      <c r="A44" s="31"/>
      <c r="B44" s="9"/>
      <c r="C44" s="9"/>
      <c r="D44" s="9"/>
      <c r="E44" s="9"/>
      <c r="F44" s="9"/>
      <c r="G44" s="9"/>
      <c r="H44" s="20"/>
      <c r="I44" s="20"/>
      <c r="J44" s="20"/>
      <c r="K44" s="7"/>
      <c r="L44" s="32"/>
      <c r="M44" s="32"/>
      <c r="N44" s="33"/>
      <c r="O44" s="33"/>
    </row>
    <row r="45" spans="1:15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K45" s="35" t="s">
        <v>26</v>
      </c>
      <c r="L45" s="35"/>
      <c r="M45" s="35"/>
      <c r="N45" s="36">
        <f>+N42-N43</f>
        <v>149914.80298554501</v>
      </c>
      <c r="O45" s="37"/>
    </row>
    <row r="46" spans="1:15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5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0.47244094488188981" right="0.23622047244094491" top="0.43307086614173229" bottom="0.23622047244094491" header="0.47244094488188981" footer="0.23622047244094491"/>
  <pageSetup scale="68" orientation="landscape" r:id="rId1"/>
  <rowBreaks count="1" manualBreakCount="1">
    <brk id="53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4"/>
  <sheetViews>
    <sheetView view="pageBreakPreview" zoomScaleNormal="120" zoomScaleSheetLayoutView="100" workbookViewId="0">
      <pane xSplit="1" ySplit="4" topLeftCell="B20" activePane="bottomRight" state="frozen"/>
      <selection activeCell="E28" sqref="E28"/>
      <selection pane="topRight" activeCell="E28" sqref="E28"/>
      <selection pane="bottomLeft" activeCell="E28" sqref="E28"/>
      <selection pane="bottomRight" activeCell="N28" sqref="N28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5" ht="17.25" customHeight="1" x14ac:dyDescent="0.25">
      <c r="A1" s="43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3"/>
    </row>
    <row r="2" spans="1:15" ht="15.75" x14ac:dyDescent="0.25">
      <c r="B2" s="56" t="s">
        <v>46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5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5" s="6" customFormat="1" ht="60.75" customHeight="1" thickBot="1" x14ac:dyDescent="0.3">
      <c r="A4" s="5" t="s">
        <v>1</v>
      </c>
      <c r="B4" s="5" t="s">
        <v>2</v>
      </c>
      <c r="C4" s="5" t="s">
        <v>3</v>
      </c>
      <c r="D4" s="5" t="s">
        <v>31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27</v>
      </c>
      <c r="L4" s="5" t="s">
        <v>10</v>
      </c>
      <c r="M4" s="5" t="s">
        <v>11</v>
      </c>
      <c r="N4" s="5" t="s">
        <v>12</v>
      </c>
      <c r="O4" s="40"/>
    </row>
    <row r="5" spans="1:15" ht="14.25" customHeight="1" thickTop="1" x14ac:dyDescent="0.25">
      <c r="A5" s="7" t="s">
        <v>28</v>
      </c>
      <c r="H5" s="8"/>
    </row>
    <row r="6" spans="1:15" ht="15.75" thickBot="1" x14ac:dyDescent="0.3">
      <c r="A6" s="9" t="s">
        <v>14</v>
      </c>
      <c r="B6" s="10">
        <v>21176.605020999999</v>
      </c>
      <c r="C6" s="10">
        <v>9075.6905000000042</v>
      </c>
      <c r="D6" s="10">
        <v>907.56886563</v>
      </c>
      <c r="E6" s="10">
        <v>1512.6145674749998</v>
      </c>
      <c r="F6" s="10">
        <v>0</v>
      </c>
      <c r="G6" s="10">
        <v>1512.6145674749998</v>
      </c>
      <c r="H6" s="10">
        <v>605.04591042000004</v>
      </c>
      <c r="I6" s="10">
        <f>SUM(B6:G6)</f>
        <v>34185.093521580005</v>
      </c>
      <c r="J6" s="10">
        <f>+H6</f>
        <v>605.04591042000004</v>
      </c>
      <c r="K6" s="10">
        <v>8164.33</v>
      </c>
      <c r="L6" s="11">
        <v>0</v>
      </c>
      <c r="M6" s="12">
        <f>SUM(J6:L6)</f>
        <v>8769.3759104199999</v>
      </c>
      <c r="N6" s="12">
        <f>+I6-M6</f>
        <v>25415.717611160006</v>
      </c>
      <c r="O6" s="13"/>
    </row>
    <row r="7" spans="1:15" ht="15.75" thickTop="1" x14ac:dyDescent="0.25">
      <c r="A7" s="14" t="s">
        <v>13</v>
      </c>
      <c r="B7" s="15">
        <f>SUM(B6)</f>
        <v>21176.605020999999</v>
      </c>
      <c r="C7" s="15">
        <f t="shared" ref="C7:N7" si="0">SUM(C6)</f>
        <v>9075.6905000000042</v>
      </c>
      <c r="D7" s="15">
        <f>SUM(D6)</f>
        <v>907.56886563</v>
      </c>
      <c r="E7" s="15">
        <f t="shared" si="0"/>
        <v>1512.6145674749998</v>
      </c>
      <c r="F7" s="15">
        <f t="shared" si="0"/>
        <v>0</v>
      </c>
      <c r="G7" s="15">
        <f t="shared" si="0"/>
        <v>1512.6145674749998</v>
      </c>
      <c r="H7" s="15">
        <f t="shared" si="0"/>
        <v>605.04591042000004</v>
      </c>
      <c r="I7" s="15">
        <f t="shared" si="0"/>
        <v>34185.093521580005</v>
      </c>
      <c r="J7" s="15">
        <f>SUM(J6)</f>
        <v>605.04591042000004</v>
      </c>
      <c r="K7" s="15">
        <f t="shared" si="0"/>
        <v>8164.33</v>
      </c>
      <c r="L7" s="16">
        <f t="shared" si="0"/>
        <v>0</v>
      </c>
      <c r="M7" s="16">
        <f t="shared" si="0"/>
        <v>8769.3759104199999</v>
      </c>
      <c r="N7" s="16">
        <f t="shared" si="0"/>
        <v>25415.717611160006</v>
      </c>
      <c r="O7" s="16"/>
    </row>
    <row r="8" spans="1:15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5" x14ac:dyDescent="0.25">
      <c r="A9" s="9" t="s">
        <v>41</v>
      </c>
      <c r="B9" s="18">
        <v>22913.478725499997</v>
      </c>
      <c r="C9" s="18">
        <v>9820.0714999999964</v>
      </c>
      <c r="D9" s="18">
        <v>982.00650676499981</v>
      </c>
      <c r="E9" s="18">
        <v>1636.6773593500002</v>
      </c>
      <c r="F9" s="18">
        <v>3063.5611875</v>
      </c>
      <c r="G9" s="18">
        <v>1636.6773593500002</v>
      </c>
      <c r="H9" s="18">
        <v>654.67100450999988</v>
      </c>
      <c r="I9" s="18">
        <f>SUM(B9:G9)</f>
        <v>40052.472638464998</v>
      </c>
      <c r="J9" s="18">
        <f>+H9</f>
        <v>654.67100450999988</v>
      </c>
      <c r="K9" s="18">
        <v>10041.89</v>
      </c>
      <c r="L9" s="19">
        <v>0</v>
      </c>
      <c r="M9" s="13">
        <f>SUM(J9:L9)</f>
        <v>10696.56100451</v>
      </c>
      <c r="N9" s="20">
        <f>+I9-M9</f>
        <v>29355.911633954998</v>
      </c>
      <c r="O9" s="20"/>
    </row>
    <row r="10" spans="1:15" ht="15.75" thickBot="1" x14ac:dyDescent="0.3">
      <c r="A10" s="9" t="s">
        <v>43</v>
      </c>
      <c r="B10" s="10">
        <v>3592.4580504999999</v>
      </c>
      <c r="C10" s="10">
        <v>0</v>
      </c>
      <c r="D10" s="10">
        <v>107.773741515</v>
      </c>
      <c r="E10" s="10">
        <v>179.622902525</v>
      </c>
      <c r="F10" s="10">
        <v>0</v>
      </c>
      <c r="G10" s="10">
        <v>179.622902525</v>
      </c>
      <c r="H10" s="10">
        <v>71.849161010000003</v>
      </c>
      <c r="I10" s="10">
        <f>SUM(B10:G10)</f>
        <v>4059.4775970649998</v>
      </c>
      <c r="J10" s="10">
        <f>+H10</f>
        <v>71.849161010000003</v>
      </c>
      <c r="K10" s="10">
        <v>308.7</v>
      </c>
      <c r="L10" s="11">
        <v>0</v>
      </c>
      <c r="M10" s="12">
        <f>SUM(J10:L10)</f>
        <v>380.54916100999998</v>
      </c>
      <c r="N10" s="12">
        <f>+I10-M10</f>
        <v>3678.928436055</v>
      </c>
      <c r="O10" s="13"/>
    </row>
    <row r="11" spans="1:15" ht="15.75" thickTop="1" x14ac:dyDescent="0.25">
      <c r="A11" s="14" t="s">
        <v>13</v>
      </c>
      <c r="B11" s="15">
        <f>SUM(B9:B10)</f>
        <v>26505.936775999999</v>
      </c>
      <c r="C11" s="15">
        <f t="shared" ref="C11:N11" si="1">SUM(C9:C10)</f>
        <v>9820.0714999999964</v>
      </c>
      <c r="D11" s="15">
        <f>SUM(D9:D10)</f>
        <v>1089.7802482799998</v>
      </c>
      <c r="E11" s="15">
        <f t="shared" si="1"/>
        <v>1816.3002618750002</v>
      </c>
      <c r="F11" s="15">
        <f t="shared" si="1"/>
        <v>3063.5611875</v>
      </c>
      <c r="G11" s="15">
        <f t="shared" si="1"/>
        <v>1816.3002618750002</v>
      </c>
      <c r="H11" s="15">
        <f t="shared" si="1"/>
        <v>726.52016551999986</v>
      </c>
      <c r="I11" s="15">
        <f t="shared" si="1"/>
        <v>44111.950235529999</v>
      </c>
      <c r="J11" s="15">
        <f>SUM(J9:J10)</f>
        <v>726.52016551999986</v>
      </c>
      <c r="K11" s="15">
        <f t="shared" si="1"/>
        <v>10350.59</v>
      </c>
      <c r="L11" s="16">
        <f t="shared" si="1"/>
        <v>0</v>
      </c>
      <c r="M11" s="16">
        <f t="shared" si="1"/>
        <v>11077.11016552</v>
      </c>
      <c r="N11" s="16">
        <f t="shared" si="1"/>
        <v>33034.840070009996</v>
      </c>
      <c r="O11" s="16"/>
    </row>
    <row r="12" spans="1:15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5" ht="15.75" thickBot="1" x14ac:dyDescent="0.3">
      <c r="A13" s="9" t="s">
        <v>15</v>
      </c>
      <c r="B13" s="10">
        <v>21176.605020999999</v>
      </c>
      <c r="C13" s="10">
        <v>9075.6905000000042</v>
      </c>
      <c r="D13" s="10">
        <v>907.56886563</v>
      </c>
      <c r="E13" s="10">
        <v>1512.6145674749998</v>
      </c>
      <c r="F13" s="10">
        <v>0</v>
      </c>
      <c r="G13" s="10">
        <v>1512.6145674749998</v>
      </c>
      <c r="H13" s="10">
        <v>605.04591042000004</v>
      </c>
      <c r="I13" s="10">
        <f>SUM(B13:G13)</f>
        <v>34185.093521580005</v>
      </c>
      <c r="J13" s="10">
        <f>+H13</f>
        <v>605.04591042000004</v>
      </c>
      <c r="K13" s="10">
        <v>8164.33</v>
      </c>
      <c r="L13" s="11">
        <v>0</v>
      </c>
      <c r="M13" s="12">
        <f>SUM(J13:L13)</f>
        <v>8769.3759104199999</v>
      </c>
      <c r="N13" s="12">
        <f>+I13-M13</f>
        <v>25415.717611160006</v>
      </c>
      <c r="O13" s="13"/>
    </row>
    <row r="14" spans="1:15" ht="15.75" thickTop="1" x14ac:dyDescent="0.25">
      <c r="A14" s="14" t="s">
        <v>13</v>
      </c>
      <c r="B14" s="15">
        <f>SUM(B13)</f>
        <v>21176.605020999999</v>
      </c>
      <c r="C14" s="15">
        <f t="shared" ref="C14:N14" si="2">SUM(C13)</f>
        <v>9075.6905000000042</v>
      </c>
      <c r="D14" s="15">
        <f>SUM(D13)</f>
        <v>907.56886563</v>
      </c>
      <c r="E14" s="15">
        <f t="shared" si="2"/>
        <v>1512.6145674749998</v>
      </c>
      <c r="F14" s="15">
        <f t="shared" si="2"/>
        <v>0</v>
      </c>
      <c r="G14" s="15">
        <f t="shared" si="2"/>
        <v>1512.6145674749998</v>
      </c>
      <c r="H14" s="15">
        <f t="shared" si="2"/>
        <v>605.04591042000004</v>
      </c>
      <c r="I14" s="15">
        <f t="shared" si="2"/>
        <v>34185.093521580005</v>
      </c>
      <c r="J14" s="15">
        <f>SUM(J13)</f>
        <v>605.04591042000004</v>
      </c>
      <c r="K14" s="15">
        <f t="shared" si="2"/>
        <v>8164.33</v>
      </c>
      <c r="L14" s="16">
        <f t="shared" si="2"/>
        <v>0</v>
      </c>
      <c r="M14" s="16">
        <f t="shared" si="2"/>
        <v>8769.3759104199999</v>
      </c>
      <c r="N14" s="16">
        <f t="shared" si="2"/>
        <v>25415.717611160006</v>
      </c>
      <c r="O14" s="16"/>
    </row>
    <row r="15" spans="1:15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5" ht="15.75" thickBot="1" x14ac:dyDescent="0.3">
      <c r="A16" s="9" t="s">
        <v>16</v>
      </c>
      <c r="B16" s="10">
        <v>15126.151056500001</v>
      </c>
      <c r="C16" s="10">
        <v>0</v>
      </c>
      <c r="D16" s="10">
        <v>453.784531695</v>
      </c>
      <c r="E16" s="10">
        <v>756.30755282500013</v>
      </c>
      <c r="F16" s="10">
        <v>0</v>
      </c>
      <c r="G16" s="10">
        <v>756.30755282500013</v>
      </c>
      <c r="H16" s="10">
        <v>302.52302113000002</v>
      </c>
      <c r="I16" s="10">
        <f>SUM(B16:G16)</f>
        <v>17092.550693845002</v>
      </c>
      <c r="J16" s="10">
        <f>+H16</f>
        <v>302.52302113000002</v>
      </c>
      <c r="K16" s="10">
        <v>3013.1849999999999</v>
      </c>
      <c r="L16" s="11">
        <v>0</v>
      </c>
      <c r="M16" s="12">
        <f>SUM(J16:L16)</f>
        <v>3315.7080211299999</v>
      </c>
      <c r="N16" s="12">
        <f>+I16-M16</f>
        <v>13776.842672715002</v>
      </c>
      <c r="O16" s="13"/>
    </row>
    <row r="17" spans="1:15" ht="15.75" thickTop="1" x14ac:dyDescent="0.25">
      <c r="A17" s="14" t="s">
        <v>13</v>
      </c>
      <c r="B17" s="15">
        <f>SUM(B16)</f>
        <v>15126.151056500001</v>
      </c>
      <c r="C17" s="15">
        <f t="shared" ref="C17:N17" si="3">SUM(C16)</f>
        <v>0</v>
      </c>
      <c r="D17" s="15">
        <f>SUM(D16)</f>
        <v>453.784531695</v>
      </c>
      <c r="E17" s="15">
        <f t="shared" si="3"/>
        <v>756.30755282500013</v>
      </c>
      <c r="F17" s="15">
        <f t="shared" si="3"/>
        <v>0</v>
      </c>
      <c r="G17" s="15">
        <f t="shared" si="3"/>
        <v>756.30755282500013</v>
      </c>
      <c r="H17" s="15">
        <f t="shared" si="3"/>
        <v>302.52302113000002</v>
      </c>
      <c r="I17" s="15">
        <f t="shared" si="3"/>
        <v>17092.550693845002</v>
      </c>
      <c r="J17" s="15">
        <f t="shared" si="3"/>
        <v>302.52302113000002</v>
      </c>
      <c r="K17" s="15">
        <f t="shared" si="3"/>
        <v>3013.1849999999999</v>
      </c>
      <c r="L17" s="16">
        <f t="shared" si="3"/>
        <v>0</v>
      </c>
      <c r="M17" s="16">
        <f t="shared" si="3"/>
        <v>3315.7080211299999</v>
      </c>
      <c r="N17" s="16">
        <f t="shared" si="3"/>
        <v>13776.842672715002</v>
      </c>
      <c r="O17" s="16"/>
    </row>
    <row r="18" spans="1:15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5" ht="15.75" thickBot="1" x14ac:dyDescent="0.3">
      <c r="A19" s="9" t="s">
        <v>36</v>
      </c>
      <c r="B19" s="10">
        <v>15126.151056500001</v>
      </c>
      <c r="C19" s="10">
        <v>0</v>
      </c>
      <c r="D19" s="10">
        <v>453.784531695</v>
      </c>
      <c r="E19" s="10">
        <v>756.30755282500013</v>
      </c>
      <c r="F19" s="10">
        <v>0</v>
      </c>
      <c r="G19" s="10">
        <v>756.30755282500013</v>
      </c>
      <c r="H19" s="10">
        <v>302.52302113000002</v>
      </c>
      <c r="I19" s="10">
        <f>SUM(B19:G19)</f>
        <v>17092.550693845002</v>
      </c>
      <c r="J19" s="10">
        <f>+H19</f>
        <v>302.52302113000002</v>
      </c>
      <c r="K19" s="10">
        <v>3013.1849999999999</v>
      </c>
      <c r="L19" s="11">
        <v>0</v>
      </c>
      <c r="M19" s="12">
        <f>SUM(J19:L19)</f>
        <v>3315.7080211299999</v>
      </c>
      <c r="N19" s="12">
        <f>+I19-M19</f>
        <v>13776.842672715002</v>
      </c>
    </row>
    <row r="20" spans="1:15" ht="15.75" thickTop="1" x14ac:dyDescent="0.25">
      <c r="A20" s="14" t="s">
        <v>13</v>
      </c>
      <c r="B20" s="15">
        <f>SUM(B19)</f>
        <v>15126.151056500001</v>
      </c>
      <c r="C20" s="15">
        <f t="shared" ref="C20:N20" si="4">SUM(C19)</f>
        <v>0</v>
      </c>
      <c r="D20" s="15">
        <f>SUM(D19)</f>
        <v>453.784531695</v>
      </c>
      <c r="E20" s="15">
        <f t="shared" si="4"/>
        <v>756.30755282500013</v>
      </c>
      <c r="F20" s="15">
        <f t="shared" si="4"/>
        <v>0</v>
      </c>
      <c r="G20" s="15">
        <f t="shared" si="4"/>
        <v>756.30755282500013</v>
      </c>
      <c r="H20" s="15">
        <f t="shared" si="4"/>
        <v>302.52302113000002</v>
      </c>
      <c r="I20" s="15">
        <f t="shared" si="4"/>
        <v>17092.550693845002</v>
      </c>
      <c r="J20" s="15">
        <f t="shared" si="4"/>
        <v>302.52302113000002</v>
      </c>
      <c r="K20" s="15">
        <f t="shared" si="4"/>
        <v>3013.1849999999999</v>
      </c>
      <c r="L20" s="16">
        <f t="shared" si="4"/>
        <v>0</v>
      </c>
      <c r="M20" s="16">
        <f t="shared" si="4"/>
        <v>3315.7080211299999</v>
      </c>
      <c r="N20" s="16">
        <f t="shared" si="4"/>
        <v>13776.842672715002</v>
      </c>
      <c r="O20" s="16"/>
    </row>
    <row r="21" spans="1:15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5" x14ac:dyDescent="0.25">
      <c r="A22" s="9" t="s">
        <v>21</v>
      </c>
      <c r="B22" s="23">
        <v>11344.610601499997</v>
      </c>
      <c r="C22" s="23">
        <v>0</v>
      </c>
      <c r="D22" s="23">
        <v>340.33831804499988</v>
      </c>
      <c r="E22" s="23">
        <v>567.23053007500005</v>
      </c>
      <c r="F22" s="23">
        <v>0</v>
      </c>
      <c r="G22" s="23">
        <v>567.23053007500005</v>
      </c>
      <c r="H22" s="23">
        <v>226.89221202999997</v>
      </c>
      <c r="I22" s="18">
        <f>SUM(B22:G22)</f>
        <v>12819.409979694996</v>
      </c>
      <c r="J22" s="18">
        <f>+H22</f>
        <v>226.89221202999997</v>
      </c>
      <c r="K22" s="18">
        <v>2022.79</v>
      </c>
      <c r="L22" s="19">
        <v>0</v>
      </c>
      <c r="M22" s="13">
        <f>SUM(J22:L22)</f>
        <v>2249.6822120299998</v>
      </c>
      <c r="N22" s="20">
        <f>+I22-M22</f>
        <v>10569.727767664996</v>
      </c>
      <c r="O22" s="20"/>
    </row>
    <row r="23" spans="1:15" ht="15.75" thickBot="1" x14ac:dyDescent="0.3">
      <c r="A23" s="11" t="s">
        <v>42</v>
      </c>
      <c r="B23" s="10">
        <v>4077.1313999999998</v>
      </c>
      <c r="C23" s="10">
        <v>0</v>
      </c>
      <c r="D23" s="10">
        <v>122.31394199999998</v>
      </c>
      <c r="E23" s="10">
        <v>203.85657000000003</v>
      </c>
      <c r="F23" s="10">
        <v>0</v>
      </c>
      <c r="G23" s="10">
        <v>203.85657000000003</v>
      </c>
      <c r="H23" s="10">
        <v>81.542627999999993</v>
      </c>
      <c r="I23" s="10">
        <f>SUM(B23:G23)</f>
        <v>4607.1584819999998</v>
      </c>
      <c r="J23" s="10">
        <f>+H23</f>
        <v>81.542627999999993</v>
      </c>
      <c r="K23" s="10">
        <v>390.125</v>
      </c>
      <c r="L23" s="11">
        <v>0</v>
      </c>
      <c r="M23" s="12">
        <f>SUM(J23:L23)</f>
        <v>471.66762799999998</v>
      </c>
      <c r="N23" s="12">
        <f>+I23-M23</f>
        <v>4135.4908539999997</v>
      </c>
      <c r="O23" s="13"/>
    </row>
    <row r="24" spans="1:15" ht="15.75" thickTop="1" x14ac:dyDescent="0.25">
      <c r="A24" s="22" t="s">
        <v>13</v>
      </c>
      <c r="B24" s="15">
        <f>SUM(B22:B23)</f>
        <v>15421.742001499997</v>
      </c>
      <c r="C24" s="15">
        <f t="shared" ref="C24:N24" si="5">SUM(C22:C23)</f>
        <v>0</v>
      </c>
      <c r="D24" s="15">
        <f t="shared" si="5"/>
        <v>462.65226004499988</v>
      </c>
      <c r="E24" s="15">
        <f t="shared" si="5"/>
        <v>771.08710007500008</v>
      </c>
      <c r="F24" s="15">
        <f t="shared" si="5"/>
        <v>0</v>
      </c>
      <c r="G24" s="15">
        <f t="shared" si="5"/>
        <v>771.08710007500008</v>
      </c>
      <c r="H24" s="15">
        <f t="shared" si="5"/>
        <v>308.43484002999998</v>
      </c>
      <c r="I24" s="15">
        <f t="shared" si="5"/>
        <v>17426.568461694995</v>
      </c>
      <c r="J24" s="15">
        <f t="shared" si="5"/>
        <v>308.43484002999998</v>
      </c>
      <c r="K24" s="15">
        <f t="shared" si="5"/>
        <v>2412.915</v>
      </c>
      <c r="L24" s="16">
        <f t="shared" si="5"/>
        <v>0</v>
      </c>
      <c r="M24" s="16">
        <f t="shared" si="5"/>
        <v>2721.34984003</v>
      </c>
      <c r="N24" s="16">
        <f t="shared" si="5"/>
        <v>14705.218621664995</v>
      </c>
      <c r="O24" s="16"/>
    </row>
    <row r="25" spans="1:15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5" s="24" customFormat="1" ht="12" customHeight="1" x14ac:dyDescent="0.25">
      <c r="A26" s="17" t="s">
        <v>37</v>
      </c>
      <c r="B26" s="23">
        <v>3277.2812434999996</v>
      </c>
      <c r="C26" s="23">
        <v>0</v>
      </c>
      <c r="D26" s="23">
        <v>98.318437304999989</v>
      </c>
      <c r="E26" s="23">
        <v>163.86406217499999</v>
      </c>
      <c r="F26" s="23">
        <v>0</v>
      </c>
      <c r="G26" s="23">
        <v>163.86406217499999</v>
      </c>
      <c r="H26" s="23">
        <v>65.545624869999997</v>
      </c>
      <c r="I26" s="18">
        <f>SUM(B26:G26)</f>
        <v>3703.3278051549996</v>
      </c>
      <c r="J26" s="18">
        <f>+H26</f>
        <v>65.545624869999997</v>
      </c>
      <c r="K26" s="18">
        <v>142.19499999999999</v>
      </c>
      <c r="L26" s="19">
        <v>0</v>
      </c>
      <c r="M26" s="13">
        <f>SUM(J26:L26)</f>
        <v>207.74062486999998</v>
      </c>
      <c r="N26" s="20">
        <f>+I26-M26</f>
        <v>3495.5871802849997</v>
      </c>
      <c r="O26" s="23"/>
    </row>
    <row r="27" spans="1:15" s="24" customFormat="1" ht="12" customHeight="1" x14ac:dyDescent="0.25">
      <c r="A27" s="17" t="s">
        <v>18</v>
      </c>
      <c r="B27" s="23">
        <v>4077.1313999999998</v>
      </c>
      <c r="C27" s="23">
        <v>0</v>
      </c>
      <c r="D27" s="23">
        <v>122.31394199999998</v>
      </c>
      <c r="E27" s="23">
        <v>203.85657000000003</v>
      </c>
      <c r="F27" s="23">
        <v>0</v>
      </c>
      <c r="G27" s="23">
        <v>203.85657000000003</v>
      </c>
      <c r="H27" s="23">
        <v>81.542627999999993</v>
      </c>
      <c r="I27" s="18">
        <f>SUM(B27:G27)</f>
        <v>4607.1584819999998</v>
      </c>
      <c r="J27" s="18">
        <f>+H27</f>
        <v>81.542627999999993</v>
      </c>
      <c r="K27" s="18">
        <v>390.125</v>
      </c>
      <c r="L27" s="21">
        <v>0</v>
      </c>
      <c r="M27" s="13">
        <f>SUM(J27:L27)</f>
        <v>471.66762799999998</v>
      </c>
      <c r="N27" s="23">
        <f>+I27-M27</f>
        <v>4135.4908539999997</v>
      </c>
      <c r="O27" s="23"/>
    </row>
    <row r="28" spans="1:15" s="24" customFormat="1" ht="13.5" customHeight="1" thickBot="1" x14ac:dyDescent="0.3">
      <c r="A28" s="17" t="s">
        <v>19</v>
      </c>
      <c r="B28" s="10">
        <v>11344.610601499997</v>
      </c>
      <c r="C28" s="10">
        <v>0</v>
      </c>
      <c r="D28" s="10">
        <v>340.33831804499988</v>
      </c>
      <c r="E28" s="10">
        <v>567.23053007500005</v>
      </c>
      <c r="F28" s="10">
        <v>0</v>
      </c>
      <c r="G28" s="10">
        <v>567.23053007500005</v>
      </c>
      <c r="H28" s="10">
        <v>226.89221202999997</v>
      </c>
      <c r="I28" s="10">
        <f>SUM(B28:G28)</f>
        <v>12819.409979694996</v>
      </c>
      <c r="J28" s="10">
        <f>+H28</f>
        <v>226.89221202999997</v>
      </c>
      <c r="K28" s="10">
        <v>2022.79</v>
      </c>
      <c r="L28" s="11">
        <v>0</v>
      </c>
      <c r="M28" s="12">
        <f>SUM(J28:L28)</f>
        <v>2249.6822120299998</v>
      </c>
      <c r="N28" s="12">
        <f>+I28-M28</f>
        <v>10569.727767664996</v>
      </c>
      <c r="O28" s="13"/>
    </row>
    <row r="29" spans="1:15" s="24" customFormat="1" ht="15.75" thickTop="1" x14ac:dyDescent="0.25">
      <c r="A29" s="25" t="s">
        <v>13</v>
      </c>
      <c r="B29" s="15">
        <f t="shared" ref="B29:N29" si="6">SUM(B26:B28)</f>
        <v>18699.023244999997</v>
      </c>
      <c r="C29" s="15">
        <f t="shared" si="6"/>
        <v>0</v>
      </c>
      <c r="D29" s="15">
        <f t="shared" si="6"/>
        <v>560.97069734999991</v>
      </c>
      <c r="E29" s="15">
        <f t="shared" si="6"/>
        <v>934.95116225000004</v>
      </c>
      <c r="F29" s="15">
        <f t="shared" si="6"/>
        <v>0</v>
      </c>
      <c r="G29" s="15">
        <f t="shared" si="6"/>
        <v>934.95116225000004</v>
      </c>
      <c r="H29" s="15">
        <f t="shared" si="6"/>
        <v>373.98046489999996</v>
      </c>
      <c r="I29" s="15">
        <f t="shared" si="6"/>
        <v>21129.896266849995</v>
      </c>
      <c r="J29" s="15">
        <f t="shared" si="6"/>
        <v>373.98046489999996</v>
      </c>
      <c r="K29" s="15">
        <f t="shared" si="6"/>
        <v>2555.1099999999997</v>
      </c>
      <c r="L29" s="16">
        <f t="shared" si="6"/>
        <v>0</v>
      </c>
      <c r="M29" s="16">
        <f t="shared" si="6"/>
        <v>2929.0904648999999</v>
      </c>
      <c r="N29" s="16">
        <f t="shared" si="6"/>
        <v>18200.805801949995</v>
      </c>
      <c r="O29" s="16"/>
    </row>
    <row r="30" spans="1:15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5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5" ht="15.75" hidden="1" thickTop="1" x14ac:dyDescent="0.25">
      <c r="A32" s="14" t="s">
        <v>13</v>
      </c>
      <c r="B32" s="15">
        <f>SUM(B31)</f>
        <v>0</v>
      </c>
      <c r="C32" s="15">
        <f t="shared" ref="C32:N32" si="7">SUM(C31)</f>
        <v>0</v>
      </c>
      <c r="D32" s="15">
        <f>SUM(D31)</f>
        <v>0</v>
      </c>
      <c r="E32" s="15">
        <f t="shared" si="7"/>
        <v>0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/>
    </row>
    <row r="33" spans="1:15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5" ht="15.75" thickBot="1" x14ac:dyDescent="0.3">
      <c r="A34" s="9" t="s">
        <v>39</v>
      </c>
      <c r="B34" s="10">
        <v>11344.610601499997</v>
      </c>
      <c r="C34" s="10">
        <v>0</v>
      </c>
      <c r="D34" s="10">
        <v>340.33831804499988</v>
      </c>
      <c r="E34" s="10">
        <v>567.23053007500005</v>
      </c>
      <c r="F34" s="10">
        <v>0</v>
      </c>
      <c r="G34" s="10">
        <v>567.23053007500005</v>
      </c>
      <c r="H34" s="10">
        <v>226.89221202999997</v>
      </c>
      <c r="I34" s="10">
        <f>SUM(B34:G34)</f>
        <v>12819.409979694996</v>
      </c>
      <c r="J34" s="10">
        <f>+H34</f>
        <v>226.89221202999997</v>
      </c>
      <c r="K34" s="10">
        <v>2022.79</v>
      </c>
      <c r="L34" s="11">
        <v>0</v>
      </c>
      <c r="M34" s="12">
        <f>SUM(J34:L34)</f>
        <v>2249.6822120299998</v>
      </c>
      <c r="N34" s="12">
        <f>+I34-M34</f>
        <v>10569.727767664996</v>
      </c>
      <c r="O34" s="13"/>
    </row>
    <row r="35" spans="1:15" ht="15.75" thickTop="1" x14ac:dyDescent="0.25">
      <c r="A35" s="14" t="s">
        <v>13</v>
      </c>
      <c r="B35" s="15">
        <f>SUM(B34)</f>
        <v>11344.610601499997</v>
      </c>
      <c r="C35" s="15">
        <f t="shared" ref="C35:N35" si="8">SUM(C34)</f>
        <v>0</v>
      </c>
      <c r="D35" s="15">
        <f>SUM(D34)</f>
        <v>340.33831804499988</v>
      </c>
      <c r="E35" s="15">
        <f t="shared" si="8"/>
        <v>567.23053007500005</v>
      </c>
      <c r="F35" s="15">
        <f t="shared" si="8"/>
        <v>0</v>
      </c>
      <c r="G35" s="15">
        <f t="shared" si="8"/>
        <v>567.23053007500005</v>
      </c>
      <c r="H35" s="15">
        <f t="shared" si="8"/>
        <v>226.89221202999997</v>
      </c>
      <c r="I35" s="15">
        <f t="shared" si="8"/>
        <v>12819.409979694996</v>
      </c>
      <c r="J35" s="15">
        <f t="shared" si="8"/>
        <v>226.89221202999997</v>
      </c>
      <c r="K35" s="15">
        <f t="shared" si="8"/>
        <v>2022.79</v>
      </c>
      <c r="L35" s="16">
        <f t="shared" si="8"/>
        <v>0</v>
      </c>
      <c r="M35" s="16">
        <f t="shared" si="8"/>
        <v>2249.6822120299998</v>
      </c>
      <c r="N35" s="16">
        <f t="shared" si="8"/>
        <v>10569.727767664996</v>
      </c>
      <c r="O35" s="16"/>
    </row>
    <row r="36" spans="1:15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5" ht="15.75" thickBot="1" x14ac:dyDescent="0.3">
      <c r="A37" s="9" t="s">
        <v>17</v>
      </c>
      <c r="B37" s="10">
        <v>11344.610601499997</v>
      </c>
      <c r="C37" s="10">
        <v>0</v>
      </c>
      <c r="D37" s="10">
        <v>340.33831804499988</v>
      </c>
      <c r="E37" s="10">
        <v>567.23053007500005</v>
      </c>
      <c r="F37" s="10">
        <v>0</v>
      </c>
      <c r="G37" s="10">
        <v>567.23053007500005</v>
      </c>
      <c r="H37" s="10">
        <v>226.89221202999997</v>
      </c>
      <c r="I37" s="10">
        <f>SUM(B37:G37)</f>
        <v>12819.409979694996</v>
      </c>
      <c r="J37" s="10">
        <f>+H37</f>
        <v>226.89221202999997</v>
      </c>
      <c r="K37" s="10">
        <v>2022.79</v>
      </c>
      <c r="L37" s="11">
        <v>0</v>
      </c>
      <c r="M37" s="12">
        <f>SUM(J37:L37)</f>
        <v>2249.6822120299998</v>
      </c>
      <c r="N37" s="12">
        <f>+I37-M37</f>
        <v>10569.727767664996</v>
      </c>
      <c r="O37" s="13"/>
    </row>
    <row r="38" spans="1:15" ht="16.5" thickTop="1" thickBot="1" x14ac:dyDescent="0.3">
      <c r="A38" s="26" t="s">
        <v>13</v>
      </c>
      <c r="B38" s="27">
        <f>SUM(B37)</f>
        <v>11344.610601499997</v>
      </c>
      <c r="C38" s="27">
        <f t="shared" ref="C38:N38" si="9">SUM(C37)</f>
        <v>0</v>
      </c>
      <c r="D38" s="27">
        <f>SUM(D37)</f>
        <v>340.33831804499988</v>
      </c>
      <c r="E38" s="27">
        <f t="shared" si="9"/>
        <v>567.23053007500005</v>
      </c>
      <c r="F38" s="27">
        <f t="shared" si="9"/>
        <v>0</v>
      </c>
      <c r="G38" s="27">
        <f t="shared" si="9"/>
        <v>567.23053007500005</v>
      </c>
      <c r="H38" s="27">
        <f t="shared" si="9"/>
        <v>226.89221202999997</v>
      </c>
      <c r="I38" s="27">
        <f t="shared" si="9"/>
        <v>12819.409979694996</v>
      </c>
      <c r="J38" s="27">
        <f t="shared" si="9"/>
        <v>226.89221202999997</v>
      </c>
      <c r="K38" s="27">
        <f t="shared" si="9"/>
        <v>2022.79</v>
      </c>
      <c r="L38" s="28">
        <f t="shared" si="9"/>
        <v>0</v>
      </c>
      <c r="M38" s="28">
        <f t="shared" si="9"/>
        <v>2249.6822120299998</v>
      </c>
      <c r="N38" s="28">
        <f t="shared" si="9"/>
        <v>10569.727767664996</v>
      </c>
      <c r="O38" s="29"/>
    </row>
    <row r="39" spans="1:15" ht="15.75" thickTop="1" x14ac:dyDescent="0.25">
      <c r="A39" s="7" t="s">
        <v>22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9"/>
      <c r="M39" s="9"/>
      <c r="N39" s="9"/>
      <c r="O39" s="9"/>
    </row>
    <row r="40" spans="1:15" ht="15.75" thickBot="1" x14ac:dyDescent="0.3">
      <c r="A40" s="9" t="s">
        <v>23</v>
      </c>
      <c r="B40" s="10">
        <v>11344.610601499997</v>
      </c>
      <c r="C40" s="10">
        <v>0</v>
      </c>
      <c r="D40" s="10">
        <v>340.33831804499988</v>
      </c>
      <c r="E40" s="10">
        <v>567.23053007500005</v>
      </c>
      <c r="F40" s="10">
        <v>0</v>
      </c>
      <c r="G40" s="10">
        <v>567.23053007500005</v>
      </c>
      <c r="H40" s="10">
        <v>226.89221202999997</v>
      </c>
      <c r="I40" s="10">
        <f>SUM(B40:G40)</f>
        <v>12819.409979694996</v>
      </c>
      <c r="J40" s="10">
        <f>+H40</f>
        <v>226.89221202999997</v>
      </c>
      <c r="K40" s="10">
        <v>2022.79</v>
      </c>
      <c r="L40" s="11">
        <v>0</v>
      </c>
      <c r="M40" s="12">
        <f>SUM(J40:L40)</f>
        <v>2249.6822120299998</v>
      </c>
      <c r="N40" s="12">
        <f>+I40-M40</f>
        <v>10569.727767664996</v>
      </c>
      <c r="O40" s="13"/>
    </row>
    <row r="41" spans="1:15" ht="16.5" thickTop="1" thickBot="1" x14ac:dyDescent="0.3">
      <c r="A41" s="14" t="s">
        <v>13</v>
      </c>
      <c r="B41" s="28">
        <f>SUM(B40)</f>
        <v>11344.610601499997</v>
      </c>
      <c r="C41" s="28">
        <f t="shared" ref="C41:N41" si="10">SUM(C40)</f>
        <v>0</v>
      </c>
      <c r="D41" s="28">
        <f>SUM(D40)</f>
        <v>340.33831804499988</v>
      </c>
      <c r="E41" s="28">
        <f t="shared" si="10"/>
        <v>567.23053007500005</v>
      </c>
      <c r="F41" s="28">
        <f t="shared" si="10"/>
        <v>0</v>
      </c>
      <c r="G41" s="28">
        <f t="shared" si="10"/>
        <v>567.23053007500005</v>
      </c>
      <c r="H41" s="28">
        <f t="shared" si="10"/>
        <v>226.89221202999997</v>
      </c>
      <c r="I41" s="28">
        <f t="shared" si="10"/>
        <v>12819.409979694996</v>
      </c>
      <c r="J41" s="28">
        <f t="shared" si="10"/>
        <v>226.89221202999997</v>
      </c>
      <c r="K41" s="27">
        <f t="shared" si="10"/>
        <v>2022.79</v>
      </c>
      <c r="L41" s="28">
        <f t="shared" si="10"/>
        <v>0</v>
      </c>
      <c r="M41" s="28">
        <f t="shared" si="10"/>
        <v>2249.6822120299998</v>
      </c>
      <c r="N41" s="28">
        <f t="shared" si="10"/>
        <v>10569.727767664996</v>
      </c>
      <c r="O41" s="29"/>
    </row>
    <row r="42" spans="1:15" ht="15.75" thickTop="1" x14ac:dyDescent="0.25">
      <c r="A42" s="14" t="s">
        <v>24</v>
      </c>
      <c r="B42" s="16">
        <f t="shared" ref="B42:N42" si="11">+B7+B11+B14+B17+B20+B24+B29+B32+B35+B38+B41</f>
        <v>167266.04598199998</v>
      </c>
      <c r="C42" s="16">
        <f t="shared" si="11"/>
        <v>27971.452500000007</v>
      </c>
      <c r="D42" s="16">
        <f t="shared" si="11"/>
        <v>5857.1249544599996</v>
      </c>
      <c r="E42" s="16">
        <f t="shared" si="11"/>
        <v>9761.8743550250001</v>
      </c>
      <c r="F42" s="16">
        <f t="shared" si="11"/>
        <v>3063.5611875</v>
      </c>
      <c r="G42" s="16">
        <f t="shared" si="11"/>
        <v>9761.8743550250001</v>
      </c>
      <c r="H42" s="16">
        <f t="shared" si="11"/>
        <v>3904.7499696399991</v>
      </c>
      <c r="I42" s="16">
        <f t="shared" si="11"/>
        <v>223681.93333400995</v>
      </c>
      <c r="J42" s="16">
        <f t="shared" si="11"/>
        <v>3904.7499696399991</v>
      </c>
      <c r="K42" s="16">
        <f t="shared" si="11"/>
        <v>43742.015000000007</v>
      </c>
      <c r="L42" s="16">
        <f t="shared" si="11"/>
        <v>0</v>
      </c>
      <c r="M42" s="16">
        <f t="shared" si="11"/>
        <v>47646.764969639997</v>
      </c>
      <c r="N42" s="16">
        <f t="shared" si="11"/>
        <v>176035.16836437001</v>
      </c>
      <c r="O42" s="16"/>
    </row>
    <row r="43" spans="1:15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K43" s="30" t="s">
        <v>25</v>
      </c>
      <c r="N43" s="30">
        <f>+N6</f>
        <v>25415.717611160006</v>
      </c>
      <c r="O43" s="30"/>
    </row>
    <row r="44" spans="1:15" ht="15" customHeight="1" x14ac:dyDescent="0.25">
      <c r="A44" s="31"/>
      <c r="B44" s="9">
        <f>(B6+B9+B10+B13+B16+B19+B22+B23+B26+B27+B28+B34+B37+B40+B41)*2</f>
        <v>357221.31316699996</v>
      </c>
      <c r="C44" s="9"/>
      <c r="D44" s="9"/>
      <c r="E44" s="9"/>
      <c r="F44" s="9"/>
      <c r="G44" s="9"/>
      <c r="H44" s="20"/>
      <c r="I44" s="20"/>
      <c r="J44" s="20"/>
      <c r="K44" s="7"/>
      <c r="L44" s="32"/>
      <c r="M44" s="32"/>
      <c r="N44" s="33"/>
      <c r="O44" s="33"/>
    </row>
    <row r="45" spans="1:15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K45" s="35" t="s">
        <v>26</v>
      </c>
      <c r="L45" s="35"/>
      <c r="M45" s="35"/>
      <c r="N45" s="36">
        <f>+N42-N43</f>
        <v>150619.45075321</v>
      </c>
      <c r="O45" s="37"/>
    </row>
    <row r="46" spans="1:15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5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0.47244094488188981" right="0.23622047244094491" top="0.43307086614173229" bottom="0.23622047244094491" header="0.47244094488188981" footer="0.23622047244094491"/>
  <pageSetup scale="68" orientation="landscape" r:id="rId1"/>
  <rowBreaks count="1" manualBreakCount="1">
    <brk id="53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4"/>
  <sheetViews>
    <sheetView view="pageBreakPreview" zoomScaleNormal="120" zoomScaleSheetLayoutView="100" workbookViewId="0">
      <pane xSplit="1" ySplit="4" topLeftCell="B17" activePane="bottomRight" state="frozen"/>
      <selection activeCell="E28" sqref="E28"/>
      <selection pane="topRight" activeCell="E28" sqref="E28"/>
      <selection pane="bottomLeft" activeCell="E28" sqref="E28"/>
      <selection pane="bottomRight" activeCell="G35" sqref="G35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5" ht="17.25" customHeight="1" x14ac:dyDescent="0.25">
      <c r="A1" s="44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4"/>
    </row>
    <row r="2" spans="1:15" ht="15.75" x14ac:dyDescent="0.25">
      <c r="B2" s="56" t="s">
        <v>47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5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5" s="6" customFormat="1" ht="60.75" customHeight="1" thickBot="1" x14ac:dyDescent="0.3">
      <c r="A4" s="5" t="s">
        <v>1</v>
      </c>
      <c r="B4" s="5" t="s">
        <v>2</v>
      </c>
      <c r="C4" s="5" t="s">
        <v>3</v>
      </c>
      <c r="D4" s="5" t="s">
        <v>31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27</v>
      </c>
      <c r="L4" s="5" t="s">
        <v>10</v>
      </c>
      <c r="M4" s="5" t="s">
        <v>11</v>
      </c>
      <c r="N4" s="5" t="s">
        <v>12</v>
      </c>
      <c r="O4" s="40"/>
    </row>
    <row r="5" spans="1:15" ht="14.25" customHeight="1" thickTop="1" x14ac:dyDescent="0.25">
      <c r="A5" s="7" t="s">
        <v>28</v>
      </c>
      <c r="H5" s="8"/>
    </row>
    <row r="6" spans="1:15" ht="15.75" thickBot="1" x14ac:dyDescent="0.3">
      <c r="A6" s="9" t="s">
        <v>14</v>
      </c>
      <c r="B6" s="10">
        <v>21176.605020999999</v>
      </c>
      <c r="C6" s="10">
        <v>9075.6905000000042</v>
      </c>
      <c r="D6" s="10">
        <v>907.56886563</v>
      </c>
      <c r="E6" s="10">
        <v>1512.6145674749998</v>
      </c>
      <c r="F6" s="10">
        <v>0</v>
      </c>
      <c r="G6" s="10">
        <v>1512.6145674749998</v>
      </c>
      <c r="H6" s="10">
        <v>605.04591042000004</v>
      </c>
      <c r="I6" s="10">
        <f>SUM(B6:G6)</f>
        <v>34185.093521580005</v>
      </c>
      <c r="J6" s="10">
        <f>+H6</f>
        <v>605.04591042000004</v>
      </c>
      <c r="K6" s="10">
        <v>8164.33</v>
      </c>
      <c r="L6" s="11">
        <v>0</v>
      </c>
      <c r="M6" s="12">
        <f>SUM(J6:L6)</f>
        <v>8769.3759104199999</v>
      </c>
      <c r="N6" s="12">
        <f>+I6-M6</f>
        <v>25415.717611160006</v>
      </c>
      <c r="O6" s="13"/>
    </row>
    <row r="7" spans="1:15" ht="15.75" thickTop="1" x14ac:dyDescent="0.25">
      <c r="A7" s="14" t="s">
        <v>13</v>
      </c>
      <c r="B7" s="15">
        <f>SUM(B6)</f>
        <v>21176.605020999999</v>
      </c>
      <c r="C7" s="15">
        <f t="shared" ref="C7:N7" si="0">SUM(C6)</f>
        <v>9075.6905000000042</v>
      </c>
      <c r="D7" s="15">
        <f>SUM(D6)</f>
        <v>907.56886563</v>
      </c>
      <c r="E7" s="15">
        <f t="shared" si="0"/>
        <v>1512.6145674749998</v>
      </c>
      <c r="F7" s="15">
        <f t="shared" si="0"/>
        <v>0</v>
      </c>
      <c r="G7" s="15">
        <f t="shared" si="0"/>
        <v>1512.6145674749998</v>
      </c>
      <c r="H7" s="15">
        <f t="shared" si="0"/>
        <v>605.04591042000004</v>
      </c>
      <c r="I7" s="15">
        <f t="shared" si="0"/>
        <v>34185.093521580005</v>
      </c>
      <c r="J7" s="15">
        <f>SUM(J6)</f>
        <v>605.04591042000004</v>
      </c>
      <c r="K7" s="15">
        <f t="shared" si="0"/>
        <v>8164.33</v>
      </c>
      <c r="L7" s="16">
        <f t="shared" si="0"/>
        <v>0</v>
      </c>
      <c r="M7" s="16">
        <f t="shared" si="0"/>
        <v>8769.3759104199999</v>
      </c>
      <c r="N7" s="16">
        <f t="shared" si="0"/>
        <v>25415.717611160006</v>
      </c>
      <c r="O7" s="16"/>
    </row>
    <row r="8" spans="1:15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5" x14ac:dyDescent="0.25">
      <c r="A9" s="9" t="s">
        <v>41</v>
      </c>
      <c r="B9" s="18">
        <v>22913.478725499997</v>
      </c>
      <c r="C9" s="18">
        <v>9820.0714999999964</v>
      </c>
      <c r="D9" s="18">
        <v>982.00650676499981</v>
      </c>
      <c r="E9" s="18">
        <v>1636.6773593500002</v>
      </c>
      <c r="F9" s="18">
        <v>3063.5611875</v>
      </c>
      <c r="G9" s="18">
        <v>1636.6773593500002</v>
      </c>
      <c r="H9" s="18">
        <v>654.67100450999988</v>
      </c>
      <c r="I9" s="18">
        <f>SUM(B9:G9)</f>
        <v>40052.472638464998</v>
      </c>
      <c r="J9" s="18">
        <f>+H9</f>
        <v>654.67100450999988</v>
      </c>
      <c r="K9" s="18">
        <v>10041.89</v>
      </c>
      <c r="L9" s="19">
        <v>0</v>
      </c>
      <c r="M9" s="13">
        <f>SUM(J9:L9)</f>
        <v>10696.56100451</v>
      </c>
      <c r="N9" s="20">
        <f>+I9-M9</f>
        <v>29355.911633954998</v>
      </c>
      <c r="O9" s="20"/>
    </row>
    <row r="10" spans="1:15" ht="15.75" thickBot="1" x14ac:dyDescent="0.3">
      <c r="A10" s="9" t="s">
        <v>43</v>
      </c>
      <c r="B10" s="10">
        <v>3592.4580504999999</v>
      </c>
      <c r="C10" s="10">
        <v>0</v>
      </c>
      <c r="D10" s="10">
        <v>107.773741515</v>
      </c>
      <c r="E10" s="10">
        <v>179.622902525</v>
      </c>
      <c r="F10" s="10">
        <v>0</v>
      </c>
      <c r="G10" s="10">
        <v>179.622902525</v>
      </c>
      <c r="H10" s="10">
        <v>71.849161010000003</v>
      </c>
      <c r="I10" s="10">
        <f>SUM(B10:G10)</f>
        <v>4059.4775970649998</v>
      </c>
      <c r="J10" s="10">
        <f>+H10</f>
        <v>71.849161010000003</v>
      </c>
      <c r="K10" s="10">
        <v>308.7</v>
      </c>
      <c r="L10" s="11">
        <v>0</v>
      </c>
      <c r="M10" s="12">
        <f>SUM(J10:L10)</f>
        <v>380.54916100999998</v>
      </c>
      <c r="N10" s="12">
        <f>+I10-M10</f>
        <v>3678.928436055</v>
      </c>
      <c r="O10" s="13"/>
    </row>
    <row r="11" spans="1:15" ht="15.75" thickTop="1" x14ac:dyDescent="0.25">
      <c r="A11" s="14" t="s">
        <v>13</v>
      </c>
      <c r="B11" s="15">
        <f>SUM(B9:B10)</f>
        <v>26505.936775999999</v>
      </c>
      <c r="C11" s="15">
        <f t="shared" ref="C11:N11" si="1">SUM(C9:C10)</f>
        <v>9820.0714999999964</v>
      </c>
      <c r="D11" s="15">
        <f>SUM(D9:D10)</f>
        <v>1089.7802482799998</v>
      </c>
      <c r="E11" s="15">
        <f t="shared" si="1"/>
        <v>1816.3002618750002</v>
      </c>
      <c r="F11" s="15">
        <f t="shared" si="1"/>
        <v>3063.5611875</v>
      </c>
      <c r="G11" s="15">
        <f t="shared" si="1"/>
        <v>1816.3002618750002</v>
      </c>
      <c r="H11" s="15">
        <f t="shared" si="1"/>
        <v>726.52016551999986</v>
      </c>
      <c r="I11" s="15">
        <f t="shared" si="1"/>
        <v>44111.950235529999</v>
      </c>
      <c r="J11" s="15">
        <f>SUM(J9:J10)</f>
        <v>726.52016551999986</v>
      </c>
      <c r="K11" s="15">
        <f t="shared" si="1"/>
        <v>10350.59</v>
      </c>
      <c r="L11" s="16">
        <f t="shared" si="1"/>
        <v>0</v>
      </c>
      <c r="M11" s="16">
        <f t="shared" si="1"/>
        <v>11077.11016552</v>
      </c>
      <c r="N11" s="16">
        <f t="shared" si="1"/>
        <v>33034.840070009996</v>
      </c>
      <c r="O11" s="16"/>
    </row>
    <row r="12" spans="1:15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5" ht="15.75" thickBot="1" x14ac:dyDescent="0.3">
      <c r="A13" s="9" t="s">
        <v>15</v>
      </c>
      <c r="B13" s="10">
        <v>21176.605020999999</v>
      </c>
      <c r="C13" s="10">
        <v>9075.6905000000042</v>
      </c>
      <c r="D13" s="10">
        <v>907.56886563</v>
      </c>
      <c r="E13" s="10">
        <v>1512.6145674749998</v>
      </c>
      <c r="F13" s="10">
        <v>0</v>
      </c>
      <c r="G13" s="10">
        <v>1512.6145674749998</v>
      </c>
      <c r="H13" s="10">
        <v>605.04591042000004</v>
      </c>
      <c r="I13" s="10">
        <f>SUM(B13:G13)</f>
        <v>34185.093521580005</v>
      </c>
      <c r="J13" s="10">
        <f>+H13</f>
        <v>605.04591042000004</v>
      </c>
      <c r="K13" s="10">
        <v>8164.33</v>
      </c>
      <c r="L13" s="11">
        <v>0</v>
      </c>
      <c r="M13" s="12">
        <f>SUM(J13:L13)</f>
        <v>8769.3759104199999</v>
      </c>
      <c r="N13" s="12">
        <f>+I13-M13</f>
        <v>25415.717611160006</v>
      </c>
      <c r="O13" s="13"/>
    </row>
    <row r="14" spans="1:15" ht="15.75" thickTop="1" x14ac:dyDescent="0.25">
      <c r="A14" s="14" t="s">
        <v>13</v>
      </c>
      <c r="B14" s="15">
        <f>SUM(B13)</f>
        <v>21176.605020999999</v>
      </c>
      <c r="C14" s="15">
        <f t="shared" ref="C14:N14" si="2">SUM(C13)</f>
        <v>9075.6905000000042</v>
      </c>
      <c r="D14" s="15">
        <f>SUM(D13)</f>
        <v>907.56886563</v>
      </c>
      <c r="E14" s="15">
        <f t="shared" si="2"/>
        <v>1512.6145674749998</v>
      </c>
      <c r="F14" s="15">
        <f t="shared" si="2"/>
        <v>0</v>
      </c>
      <c r="G14" s="15">
        <f t="shared" si="2"/>
        <v>1512.6145674749998</v>
      </c>
      <c r="H14" s="15">
        <f t="shared" si="2"/>
        <v>605.04591042000004</v>
      </c>
      <c r="I14" s="15">
        <f t="shared" si="2"/>
        <v>34185.093521580005</v>
      </c>
      <c r="J14" s="15">
        <f>SUM(J13)</f>
        <v>605.04591042000004</v>
      </c>
      <c r="K14" s="15">
        <f t="shared" si="2"/>
        <v>8164.33</v>
      </c>
      <c r="L14" s="16">
        <f t="shared" si="2"/>
        <v>0</v>
      </c>
      <c r="M14" s="16">
        <f t="shared" si="2"/>
        <v>8769.3759104199999</v>
      </c>
      <c r="N14" s="16">
        <f t="shared" si="2"/>
        <v>25415.717611160006</v>
      </c>
      <c r="O14" s="16"/>
    </row>
    <row r="15" spans="1:15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5" ht="15.75" thickBot="1" x14ac:dyDescent="0.3">
      <c r="A16" s="9" t="s">
        <v>16</v>
      </c>
      <c r="B16" s="10">
        <v>15126.151056500001</v>
      </c>
      <c r="C16" s="10">
        <v>0</v>
      </c>
      <c r="D16" s="10">
        <v>453.784531695</v>
      </c>
      <c r="E16" s="10">
        <v>756.30755282500013</v>
      </c>
      <c r="F16" s="10">
        <v>0</v>
      </c>
      <c r="G16" s="10">
        <v>756.30755282500013</v>
      </c>
      <c r="H16" s="10">
        <v>302.52302113000002</v>
      </c>
      <c r="I16" s="10">
        <f>SUM(B16:G16)</f>
        <v>17092.550693845002</v>
      </c>
      <c r="J16" s="10">
        <f>+H16</f>
        <v>302.52302113000002</v>
      </c>
      <c r="K16" s="10">
        <v>3013.1849999999999</v>
      </c>
      <c r="L16" s="11">
        <v>0</v>
      </c>
      <c r="M16" s="12">
        <f>SUM(J16:L16)</f>
        <v>3315.7080211299999</v>
      </c>
      <c r="N16" s="12">
        <f>+I16-M16</f>
        <v>13776.842672715002</v>
      </c>
      <c r="O16" s="13"/>
    </row>
    <row r="17" spans="1:15" ht="15.75" thickTop="1" x14ac:dyDescent="0.25">
      <c r="A17" s="14" t="s">
        <v>13</v>
      </c>
      <c r="B17" s="15">
        <f>SUM(B16)</f>
        <v>15126.151056500001</v>
      </c>
      <c r="C17" s="15">
        <f t="shared" ref="C17:N17" si="3">SUM(C16)</f>
        <v>0</v>
      </c>
      <c r="D17" s="15">
        <f>SUM(D16)</f>
        <v>453.784531695</v>
      </c>
      <c r="E17" s="15">
        <f t="shared" si="3"/>
        <v>756.30755282500013</v>
      </c>
      <c r="F17" s="15">
        <f t="shared" si="3"/>
        <v>0</v>
      </c>
      <c r="G17" s="15">
        <f t="shared" si="3"/>
        <v>756.30755282500013</v>
      </c>
      <c r="H17" s="15">
        <f t="shared" si="3"/>
        <v>302.52302113000002</v>
      </c>
      <c r="I17" s="15">
        <f t="shared" si="3"/>
        <v>17092.550693845002</v>
      </c>
      <c r="J17" s="15">
        <f t="shared" si="3"/>
        <v>302.52302113000002</v>
      </c>
      <c r="K17" s="15">
        <f t="shared" si="3"/>
        <v>3013.1849999999999</v>
      </c>
      <c r="L17" s="16">
        <f t="shared" si="3"/>
        <v>0</v>
      </c>
      <c r="M17" s="16">
        <f t="shared" si="3"/>
        <v>3315.7080211299999</v>
      </c>
      <c r="N17" s="16">
        <f t="shared" si="3"/>
        <v>13776.842672715002</v>
      </c>
      <c r="O17" s="16"/>
    </row>
    <row r="18" spans="1:15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5" ht="15.75" thickBot="1" x14ac:dyDescent="0.3">
      <c r="A19" s="9" t="s">
        <v>36</v>
      </c>
      <c r="B19" s="10">
        <v>15126.151056500001</v>
      </c>
      <c r="C19" s="10">
        <v>0</v>
      </c>
      <c r="D19" s="10">
        <v>453.784531695</v>
      </c>
      <c r="E19" s="10">
        <v>756.30755282500013</v>
      </c>
      <c r="F19" s="10">
        <v>0</v>
      </c>
      <c r="G19" s="10">
        <v>756.30755282500013</v>
      </c>
      <c r="H19" s="10">
        <v>302.52302113000002</v>
      </c>
      <c r="I19" s="10">
        <f>SUM(B19:G19)</f>
        <v>17092.550693845002</v>
      </c>
      <c r="J19" s="10">
        <f>+H19</f>
        <v>302.52302113000002</v>
      </c>
      <c r="K19" s="10">
        <v>3013.1849999999999</v>
      </c>
      <c r="L19" s="11">
        <v>0</v>
      </c>
      <c r="M19" s="12">
        <f>SUM(J19:L19)</f>
        <v>3315.7080211299999</v>
      </c>
      <c r="N19" s="12">
        <f>+I19-M19</f>
        <v>13776.842672715002</v>
      </c>
    </row>
    <row r="20" spans="1:15" ht="15.75" thickTop="1" x14ac:dyDescent="0.25">
      <c r="A20" s="14" t="s">
        <v>13</v>
      </c>
      <c r="B20" s="15">
        <f>SUM(B19)</f>
        <v>15126.151056500001</v>
      </c>
      <c r="C20" s="15">
        <f t="shared" ref="C20:N20" si="4">SUM(C19)</f>
        <v>0</v>
      </c>
      <c r="D20" s="15">
        <f>SUM(D19)</f>
        <v>453.784531695</v>
      </c>
      <c r="E20" s="15">
        <f t="shared" si="4"/>
        <v>756.30755282500013</v>
      </c>
      <c r="F20" s="15">
        <f t="shared" si="4"/>
        <v>0</v>
      </c>
      <c r="G20" s="15">
        <f t="shared" si="4"/>
        <v>756.30755282500013</v>
      </c>
      <c r="H20" s="15">
        <f t="shared" si="4"/>
        <v>302.52302113000002</v>
      </c>
      <c r="I20" s="15">
        <f t="shared" si="4"/>
        <v>17092.550693845002</v>
      </c>
      <c r="J20" s="15">
        <f t="shared" si="4"/>
        <v>302.52302113000002</v>
      </c>
      <c r="K20" s="15">
        <f t="shared" si="4"/>
        <v>3013.1849999999999</v>
      </c>
      <c r="L20" s="16">
        <f t="shared" si="4"/>
        <v>0</v>
      </c>
      <c r="M20" s="16">
        <f t="shared" si="4"/>
        <v>3315.7080211299999</v>
      </c>
      <c r="N20" s="16">
        <f t="shared" si="4"/>
        <v>13776.842672715002</v>
      </c>
      <c r="O20" s="16"/>
    </row>
    <row r="21" spans="1:15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5" x14ac:dyDescent="0.25">
      <c r="A22" s="9" t="s">
        <v>21</v>
      </c>
      <c r="B22" s="23">
        <v>11344.610601499997</v>
      </c>
      <c r="C22" s="23">
        <v>0</v>
      </c>
      <c r="D22" s="23">
        <v>340.33831804499988</v>
      </c>
      <c r="E22" s="23">
        <v>567.23053007500005</v>
      </c>
      <c r="F22" s="23">
        <v>0</v>
      </c>
      <c r="G22" s="23">
        <v>567.23053007500005</v>
      </c>
      <c r="H22" s="23">
        <v>226.89221202999997</v>
      </c>
      <c r="I22" s="18">
        <f>SUM(B22:G22)</f>
        <v>12819.409979694996</v>
      </c>
      <c r="J22" s="18">
        <f>+H22</f>
        <v>226.89221202999997</v>
      </c>
      <c r="K22" s="18">
        <v>2022.79</v>
      </c>
      <c r="L22" s="19">
        <v>0</v>
      </c>
      <c r="M22" s="13">
        <f>SUM(J22:L22)</f>
        <v>2249.6822120299998</v>
      </c>
      <c r="N22" s="20">
        <f>+I22-M22</f>
        <v>10569.727767664996</v>
      </c>
      <c r="O22" s="20"/>
    </row>
    <row r="23" spans="1:15" ht="15.75" thickBot="1" x14ac:dyDescent="0.3">
      <c r="A23" s="11" t="s">
        <v>42</v>
      </c>
      <c r="B23" s="10">
        <v>4077.1313999999998</v>
      </c>
      <c r="C23" s="10">
        <v>0</v>
      </c>
      <c r="D23" s="10">
        <v>122.31394199999998</v>
      </c>
      <c r="E23" s="10">
        <v>203.85657000000003</v>
      </c>
      <c r="F23" s="10">
        <v>0</v>
      </c>
      <c r="G23" s="10">
        <v>203.85657000000003</v>
      </c>
      <c r="H23" s="10">
        <v>81.542627999999993</v>
      </c>
      <c r="I23" s="10">
        <f>SUM(B23:G23)</f>
        <v>4607.1584819999998</v>
      </c>
      <c r="J23" s="10">
        <f>+H23</f>
        <v>81.542627999999993</v>
      </c>
      <c r="K23" s="10">
        <v>390.125</v>
      </c>
      <c r="L23" s="11">
        <v>0</v>
      </c>
      <c r="M23" s="12">
        <f>SUM(J23:L23)</f>
        <v>471.66762799999998</v>
      </c>
      <c r="N23" s="12">
        <f>+I23-M23</f>
        <v>4135.4908539999997</v>
      </c>
      <c r="O23" s="13"/>
    </row>
    <row r="24" spans="1:15" ht="15.75" thickTop="1" x14ac:dyDescent="0.25">
      <c r="A24" s="22" t="s">
        <v>13</v>
      </c>
      <c r="B24" s="15">
        <f>SUM(B22:B23)</f>
        <v>15421.742001499997</v>
      </c>
      <c r="C24" s="15">
        <f t="shared" ref="C24:N24" si="5">SUM(C22:C23)</f>
        <v>0</v>
      </c>
      <c r="D24" s="15">
        <f t="shared" si="5"/>
        <v>462.65226004499988</v>
      </c>
      <c r="E24" s="15">
        <f t="shared" si="5"/>
        <v>771.08710007500008</v>
      </c>
      <c r="F24" s="15">
        <f t="shared" si="5"/>
        <v>0</v>
      </c>
      <c r="G24" s="15">
        <f t="shared" si="5"/>
        <v>771.08710007500008</v>
      </c>
      <c r="H24" s="15">
        <f t="shared" si="5"/>
        <v>308.43484002999998</v>
      </c>
      <c r="I24" s="15">
        <f t="shared" si="5"/>
        <v>17426.568461694995</v>
      </c>
      <c r="J24" s="15">
        <f t="shared" si="5"/>
        <v>308.43484002999998</v>
      </c>
      <c r="K24" s="15">
        <f t="shared" si="5"/>
        <v>2412.915</v>
      </c>
      <c r="L24" s="16">
        <f t="shared" si="5"/>
        <v>0</v>
      </c>
      <c r="M24" s="16">
        <f t="shared" si="5"/>
        <v>2721.34984003</v>
      </c>
      <c r="N24" s="16">
        <f t="shared" si="5"/>
        <v>14705.218621664995</v>
      </c>
      <c r="O24" s="16"/>
    </row>
    <row r="25" spans="1:15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5" s="24" customFormat="1" ht="12" customHeight="1" x14ac:dyDescent="0.25">
      <c r="A26" s="17" t="s">
        <v>37</v>
      </c>
      <c r="B26" s="23">
        <v>3058.795827266666</v>
      </c>
      <c r="C26" s="23">
        <v>0</v>
      </c>
      <c r="D26" s="23">
        <v>91.763874817999991</v>
      </c>
      <c r="E26" s="23">
        <v>152.93979136333331</v>
      </c>
      <c r="F26" s="23">
        <v>0</v>
      </c>
      <c r="G26" s="23">
        <v>152.93979136333331</v>
      </c>
      <c r="H26" s="23">
        <v>61.175916545333322</v>
      </c>
      <c r="I26" s="18">
        <f>SUM(B26:G26)</f>
        <v>3456.439284811333</v>
      </c>
      <c r="J26" s="18">
        <f>+H26</f>
        <v>61.175916545333322</v>
      </c>
      <c r="K26" s="18">
        <v>132.71533333333332</v>
      </c>
      <c r="L26" s="19">
        <v>0</v>
      </c>
      <c r="M26" s="13">
        <f>SUM(J26:L26)</f>
        <v>193.89124987866666</v>
      </c>
      <c r="N26" s="20">
        <f>+I26-M26</f>
        <v>3262.5480349326663</v>
      </c>
      <c r="O26" s="23"/>
    </row>
    <row r="27" spans="1:15" s="24" customFormat="1" ht="12" customHeight="1" x14ac:dyDescent="0.25">
      <c r="A27" s="17" t="s">
        <v>18</v>
      </c>
      <c r="B27" s="23">
        <v>4077.1313999999998</v>
      </c>
      <c r="C27" s="23">
        <v>0</v>
      </c>
      <c r="D27" s="23">
        <v>122.31394199999998</v>
      </c>
      <c r="E27" s="23">
        <v>203.85657000000003</v>
      </c>
      <c r="F27" s="23">
        <v>0</v>
      </c>
      <c r="G27" s="23">
        <v>203.85657000000003</v>
      </c>
      <c r="H27" s="23">
        <v>81.542627999999993</v>
      </c>
      <c r="I27" s="18">
        <f>SUM(B27:G27)</f>
        <v>4607.1584819999998</v>
      </c>
      <c r="J27" s="18">
        <f>+H27</f>
        <v>81.542627999999993</v>
      </c>
      <c r="K27" s="18">
        <v>390.125</v>
      </c>
      <c r="L27" s="21">
        <v>0</v>
      </c>
      <c r="M27" s="13">
        <f>SUM(J27:L27)</f>
        <v>471.66762799999998</v>
      </c>
      <c r="N27" s="23">
        <f>+I27-M27</f>
        <v>4135.4908539999997</v>
      </c>
      <c r="O27" s="23"/>
    </row>
    <row r="28" spans="1:15" s="24" customFormat="1" ht="13.5" customHeight="1" thickBot="1" x14ac:dyDescent="0.3">
      <c r="A28" s="17" t="s">
        <v>19</v>
      </c>
      <c r="B28" s="10">
        <v>11344.610601499997</v>
      </c>
      <c r="C28" s="10">
        <v>0</v>
      </c>
      <c r="D28" s="10">
        <v>340.33831804499988</v>
      </c>
      <c r="E28" s="10">
        <v>567.23053007500005</v>
      </c>
      <c r="F28" s="10">
        <v>0</v>
      </c>
      <c r="G28" s="10">
        <v>567.23053007500005</v>
      </c>
      <c r="H28" s="10">
        <v>226.89221202999997</v>
      </c>
      <c r="I28" s="10">
        <f>SUM(B28:G28)</f>
        <v>12819.409979694996</v>
      </c>
      <c r="J28" s="10">
        <f>+H28</f>
        <v>226.89221202999997</v>
      </c>
      <c r="K28" s="10">
        <v>2022.79</v>
      </c>
      <c r="L28" s="11">
        <v>0</v>
      </c>
      <c r="M28" s="12">
        <f>SUM(J28:L28)</f>
        <v>2249.6822120299998</v>
      </c>
      <c r="N28" s="12">
        <f>+I28-M28</f>
        <v>10569.727767664996</v>
      </c>
      <c r="O28" s="13"/>
    </row>
    <row r="29" spans="1:15" s="24" customFormat="1" ht="15.75" thickTop="1" x14ac:dyDescent="0.25">
      <c r="A29" s="25" t="s">
        <v>13</v>
      </c>
      <c r="B29" s="15">
        <f t="shared" ref="B29:N29" si="6">SUM(B26:B28)</f>
        <v>18480.537828766661</v>
      </c>
      <c r="C29" s="15">
        <f t="shared" si="6"/>
        <v>0</v>
      </c>
      <c r="D29" s="15">
        <f t="shared" si="6"/>
        <v>554.4161348629998</v>
      </c>
      <c r="E29" s="15">
        <f t="shared" si="6"/>
        <v>924.02689143833345</v>
      </c>
      <c r="F29" s="15">
        <f t="shared" si="6"/>
        <v>0</v>
      </c>
      <c r="G29" s="15">
        <f t="shared" si="6"/>
        <v>924.02689143833345</v>
      </c>
      <c r="H29" s="15">
        <f t="shared" si="6"/>
        <v>369.61075657533331</v>
      </c>
      <c r="I29" s="15">
        <f t="shared" si="6"/>
        <v>20883.00774650633</v>
      </c>
      <c r="J29" s="15">
        <f t="shared" si="6"/>
        <v>369.61075657533331</v>
      </c>
      <c r="K29" s="15">
        <f t="shared" si="6"/>
        <v>2545.6303333333335</v>
      </c>
      <c r="L29" s="16">
        <f t="shared" si="6"/>
        <v>0</v>
      </c>
      <c r="M29" s="16">
        <f t="shared" si="6"/>
        <v>2915.2410899086663</v>
      </c>
      <c r="N29" s="16">
        <f t="shared" si="6"/>
        <v>17967.766656597661</v>
      </c>
      <c r="O29" s="16"/>
    </row>
    <row r="30" spans="1:15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5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5" ht="15.75" hidden="1" thickTop="1" x14ac:dyDescent="0.25">
      <c r="A32" s="14" t="s">
        <v>13</v>
      </c>
      <c r="B32" s="15">
        <f>SUM(B31)</f>
        <v>0</v>
      </c>
      <c r="C32" s="15">
        <f t="shared" ref="C32:N32" si="7">SUM(C31)</f>
        <v>0</v>
      </c>
      <c r="D32" s="15">
        <f>SUM(D31)</f>
        <v>0</v>
      </c>
      <c r="E32" s="15">
        <f t="shared" si="7"/>
        <v>0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/>
    </row>
    <row r="33" spans="1:15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5" ht="15.75" thickBot="1" x14ac:dyDescent="0.3">
      <c r="A34" s="9" t="s">
        <v>39</v>
      </c>
      <c r="B34" s="10">
        <v>11344.610601499997</v>
      </c>
      <c r="C34" s="10">
        <v>0</v>
      </c>
      <c r="D34" s="10">
        <v>340.33831804499988</v>
      </c>
      <c r="E34" s="10">
        <v>567.23053007500005</v>
      </c>
      <c r="F34" s="10">
        <v>0</v>
      </c>
      <c r="G34" s="10">
        <v>567.23053007500005</v>
      </c>
      <c r="H34" s="10">
        <v>226.89221202999997</v>
      </c>
      <c r="I34" s="10">
        <f>SUM(B34:G34)</f>
        <v>12819.409979694996</v>
      </c>
      <c r="J34" s="10">
        <f>+H34</f>
        <v>226.89221202999997</v>
      </c>
      <c r="K34" s="10">
        <v>2022.79</v>
      </c>
      <c r="L34" s="11">
        <v>0</v>
      </c>
      <c r="M34" s="12">
        <f>SUM(J34:L34)</f>
        <v>2249.6822120299998</v>
      </c>
      <c r="N34" s="12">
        <f>+I34-M34</f>
        <v>10569.727767664996</v>
      </c>
      <c r="O34" s="13"/>
    </row>
    <row r="35" spans="1:15" ht="15.75" thickTop="1" x14ac:dyDescent="0.25">
      <c r="A35" s="14" t="s">
        <v>13</v>
      </c>
      <c r="B35" s="15">
        <f>SUM(B34)</f>
        <v>11344.610601499997</v>
      </c>
      <c r="C35" s="15">
        <f t="shared" ref="C35:N35" si="8">SUM(C34)</f>
        <v>0</v>
      </c>
      <c r="D35" s="15">
        <f>SUM(D34)</f>
        <v>340.33831804499988</v>
      </c>
      <c r="E35" s="15">
        <f t="shared" si="8"/>
        <v>567.23053007500005</v>
      </c>
      <c r="F35" s="15">
        <f t="shared" si="8"/>
        <v>0</v>
      </c>
      <c r="G35" s="15">
        <f t="shared" si="8"/>
        <v>567.23053007500005</v>
      </c>
      <c r="H35" s="15">
        <f t="shared" si="8"/>
        <v>226.89221202999997</v>
      </c>
      <c r="I35" s="15">
        <f t="shared" si="8"/>
        <v>12819.409979694996</v>
      </c>
      <c r="J35" s="15">
        <f t="shared" si="8"/>
        <v>226.89221202999997</v>
      </c>
      <c r="K35" s="15">
        <f t="shared" si="8"/>
        <v>2022.79</v>
      </c>
      <c r="L35" s="16">
        <f t="shared" si="8"/>
        <v>0</v>
      </c>
      <c r="M35" s="16">
        <f t="shared" si="8"/>
        <v>2249.6822120299998</v>
      </c>
      <c r="N35" s="16">
        <f t="shared" si="8"/>
        <v>10569.727767664996</v>
      </c>
      <c r="O35" s="16"/>
    </row>
    <row r="36" spans="1:15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5" ht="15.75" thickBot="1" x14ac:dyDescent="0.3">
      <c r="A37" s="9" t="s">
        <v>17</v>
      </c>
      <c r="B37" s="10">
        <v>11344.610601499997</v>
      </c>
      <c r="C37" s="10">
        <v>0</v>
      </c>
      <c r="D37" s="10">
        <v>340.33831804499988</v>
      </c>
      <c r="E37" s="10">
        <v>567.23053007500005</v>
      </c>
      <c r="F37" s="10">
        <v>0</v>
      </c>
      <c r="G37" s="10">
        <v>567.23053007500005</v>
      </c>
      <c r="H37" s="10">
        <v>226.89221202999997</v>
      </c>
      <c r="I37" s="10">
        <f>SUM(B37:G37)</f>
        <v>12819.409979694996</v>
      </c>
      <c r="J37" s="10">
        <f>+H37</f>
        <v>226.89221202999997</v>
      </c>
      <c r="K37" s="10">
        <v>2022.79</v>
      </c>
      <c r="L37" s="11">
        <v>0</v>
      </c>
      <c r="M37" s="12">
        <f>SUM(J37:L37)</f>
        <v>2249.6822120299998</v>
      </c>
      <c r="N37" s="12">
        <f>+I37-M37</f>
        <v>10569.727767664996</v>
      </c>
      <c r="O37" s="13"/>
    </row>
    <row r="38" spans="1:15" ht="16.5" thickTop="1" thickBot="1" x14ac:dyDescent="0.3">
      <c r="A38" s="26" t="s">
        <v>13</v>
      </c>
      <c r="B38" s="27">
        <f>SUM(B37)</f>
        <v>11344.610601499997</v>
      </c>
      <c r="C38" s="27">
        <f t="shared" ref="C38:N38" si="9">SUM(C37)</f>
        <v>0</v>
      </c>
      <c r="D38" s="27">
        <f>SUM(D37)</f>
        <v>340.33831804499988</v>
      </c>
      <c r="E38" s="27">
        <f t="shared" si="9"/>
        <v>567.23053007500005</v>
      </c>
      <c r="F38" s="27">
        <f t="shared" si="9"/>
        <v>0</v>
      </c>
      <c r="G38" s="27">
        <f t="shared" si="9"/>
        <v>567.23053007500005</v>
      </c>
      <c r="H38" s="27">
        <f t="shared" si="9"/>
        <v>226.89221202999997</v>
      </c>
      <c r="I38" s="27">
        <f t="shared" si="9"/>
        <v>12819.409979694996</v>
      </c>
      <c r="J38" s="27">
        <f t="shared" si="9"/>
        <v>226.89221202999997</v>
      </c>
      <c r="K38" s="27">
        <f t="shared" si="9"/>
        <v>2022.79</v>
      </c>
      <c r="L38" s="28">
        <f t="shared" si="9"/>
        <v>0</v>
      </c>
      <c r="M38" s="28">
        <f t="shared" si="9"/>
        <v>2249.6822120299998</v>
      </c>
      <c r="N38" s="28">
        <f t="shared" si="9"/>
        <v>10569.727767664996</v>
      </c>
      <c r="O38" s="29"/>
    </row>
    <row r="39" spans="1:15" ht="15.75" thickTop="1" x14ac:dyDescent="0.25">
      <c r="A39" s="7" t="s">
        <v>22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9"/>
      <c r="M39" s="9"/>
      <c r="N39" s="9"/>
      <c r="O39" s="9"/>
    </row>
    <row r="40" spans="1:15" ht="15.75" thickBot="1" x14ac:dyDescent="0.3">
      <c r="A40" s="9" t="s">
        <v>23</v>
      </c>
      <c r="B40" s="10">
        <v>11344.610601499997</v>
      </c>
      <c r="C40" s="10">
        <v>0</v>
      </c>
      <c r="D40" s="10">
        <v>340.33831804499988</v>
      </c>
      <c r="E40" s="10">
        <v>567.23053007500005</v>
      </c>
      <c r="F40" s="10">
        <v>0</v>
      </c>
      <c r="G40" s="10">
        <v>567.23053007500005</v>
      </c>
      <c r="H40" s="10">
        <v>226.89221202999997</v>
      </c>
      <c r="I40" s="10">
        <f>SUM(B40:G40)</f>
        <v>12819.409979694996</v>
      </c>
      <c r="J40" s="10">
        <f>+H40</f>
        <v>226.89221202999997</v>
      </c>
      <c r="K40" s="10">
        <v>2022.79</v>
      </c>
      <c r="L40" s="11">
        <v>0</v>
      </c>
      <c r="M40" s="12">
        <f>SUM(J40:L40)</f>
        <v>2249.6822120299998</v>
      </c>
      <c r="N40" s="12">
        <f>+I40-M40</f>
        <v>10569.727767664996</v>
      </c>
      <c r="O40" s="13"/>
    </row>
    <row r="41" spans="1:15" ht="16.5" thickTop="1" thickBot="1" x14ac:dyDescent="0.3">
      <c r="A41" s="14" t="s">
        <v>13</v>
      </c>
      <c r="B41" s="28">
        <f>SUM(B40)</f>
        <v>11344.610601499997</v>
      </c>
      <c r="C41" s="28">
        <f t="shared" ref="C41:N41" si="10">SUM(C40)</f>
        <v>0</v>
      </c>
      <c r="D41" s="28">
        <f>SUM(D40)</f>
        <v>340.33831804499988</v>
      </c>
      <c r="E41" s="28">
        <f t="shared" si="10"/>
        <v>567.23053007500005</v>
      </c>
      <c r="F41" s="28">
        <f t="shared" si="10"/>
        <v>0</v>
      </c>
      <c r="G41" s="28">
        <f t="shared" si="10"/>
        <v>567.23053007500005</v>
      </c>
      <c r="H41" s="28">
        <f t="shared" si="10"/>
        <v>226.89221202999997</v>
      </c>
      <c r="I41" s="28">
        <f t="shared" si="10"/>
        <v>12819.409979694996</v>
      </c>
      <c r="J41" s="28">
        <f t="shared" si="10"/>
        <v>226.89221202999997</v>
      </c>
      <c r="K41" s="27">
        <f t="shared" si="10"/>
        <v>2022.79</v>
      </c>
      <c r="L41" s="28">
        <f t="shared" si="10"/>
        <v>0</v>
      </c>
      <c r="M41" s="28">
        <f t="shared" si="10"/>
        <v>2249.6822120299998</v>
      </c>
      <c r="N41" s="28">
        <f t="shared" si="10"/>
        <v>10569.727767664996</v>
      </c>
      <c r="O41" s="29"/>
    </row>
    <row r="42" spans="1:15" ht="15.75" thickTop="1" x14ac:dyDescent="0.25">
      <c r="A42" s="14" t="s">
        <v>24</v>
      </c>
      <c r="B42" s="16">
        <f t="shared" ref="B42:N42" si="11">+B7+B11+B14+B17+B20+B24+B29+B32+B35+B38+B41</f>
        <v>167047.56056576665</v>
      </c>
      <c r="C42" s="16">
        <f t="shared" si="11"/>
        <v>27971.452500000007</v>
      </c>
      <c r="D42" s="16">
        <f t="shared" si="11"/>
        <v>5850.5703919729995</v>
      </c>
      <c r="E42" s="16">
        <f t="shared" si="11"/>
        <v>9750.950084213333</v>
      </c>
      <c r="F42" s="16">
        <f t="shared" si="11"/>
        <v>3063.5611875</v>
      </c>
      <c r="G42" s="16">
        <f t="shared" si="11"/>
        <v>9750.950084213333</v>
      </c>
      <c r="H42" s="16">
        <f t="shared" si="11"/>
        <v>3900.3802613153325</v>
      </c>
      <c r="I42" s="16">
        <f t="shared" si="11"/>
        <v>223435.04481366629</v>
      </c>
      <c r="J42" s="16">
        <f t="shared" si="11"/>
        <v>3900.3802613153325</v>
      </c>
      <c r="K42" s="16">
        <f t="shared" si="11"/>
        <v>43732.535333333341</v>
      </c>
      <c r="L42" s="16">
        <f t="shared" si="11"/>
        <v>0</v>
      </c>
      <c r="M42" s="16">
        <f t="shared" si="11"/>
        <v>47632.915594648664</v>
      </c>
      <c r="N42" s="16">
        <f t="shared" si="11"/>
        <v>175802.12921901769</v>
      </c>
      <c r="O42" s="16"/>
    </row>
    <row r="43" spans="1:15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K43" s="30" t="s">
        <v>25</v>
      </c>
      <c r="N43" s="30">
        <f>+N6</f>
        <v>25415.717611160006</v>
      </c>
      <c r="O43" s="30"/>
    </row>
    <row r="44" spans="1:15" ht="15" customHeight="1" x14ac:dyDescent="0.25">
      <c r="A44" s="31"/>
      <c r="B44" s="9">
        <f>(B6+B9+B10+B13+B16+B19+B22+B23+B26+B27+B28+B34+B37+B40+B41)*2</f>
        <v>356784.34233453334</v>
      </c>
      <c r="C44" s="9"/>
      <c r="D44" s="9"/>
      <c r="E44" s="9"/>
      <c r="F44" s="9"/>
      <c r="G44" s="9"/>
      <c r="H44" s="20"/>
      <c r="I44" s="20"/>
      <c r="J44" s="20"/>
      <c r="K44" s="7"/>
      <c r="L44" s="32"/>
      <c r="M44" s="32"/>
      <c r="N44" s="33"/>
      <c r="O44" s="33"/>
    </row>
    <row r="45" spans="1:15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K45" s="35" t="s">
        <v>26</v>
      </c>
      <c r="L45" s="35"/>
      <c r="M45" s="35"/>
      <c r="N45" s="36">
        <f>+N42-N43</f>
        <v>150386.41160785768</v>
      </c>
      <c r="O45" s="37"/>
    </row>
    <row r="46" spans="1:15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5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0.47244094488188981" right="0.23622047244094491" top="0.43307086614173229" bottom="0.23622047244094491" header="0.47244094488188981" footer="0.23622047244094491"/>
  <pageSetup scale="68" orientation="landscape" r:id="rId1"/>
  <rowBreaks count="1" manualBreakCount="1">
    <brk id="53" max="1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4"/>
  <sheetViews>
    <sheetView view="pageBreakPreview" zoomScaleNormal="120" zoomScaleSheetLayoutView="100" workbookViewId="0">
      <pane xSplit="1" ySplit="4" topLeftCell="B11" activePane="bottomRight" state="frozen"/>
      <selection activeCell="E28" sqref="E28"/>
      <selection pane="topRight" activeCell="E28" sqref="E28"/>
      <selection pane="bottomLeft" activeCell="E28" sqref="E28"/>
      <selection pane="bottomRight" activeCell="N45" sqref="N45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5" ht="17.25" customHeight="1" x14ac:dyDescent="0.25">
      <c r="A1" s="45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5"/>
    </row>
    <row r="2" spans="1:15" ht="15.75" x14ac:dyDescent="0.25">
      <c r="B2" s="56" t="s">
        <v>48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5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5" s="6" customFormat="1" ht="60.75" customHeight="1" thickBot="1" x14ac:dyDescent="0.3">
      <c r="A4" s="5" t="s">
        <v>1</v>
      </c>
      <c r="B4" s="5" t="s">
        <v>2</v>
      </c>
      <c r="C4" s="5" t="s">
        <v>3</v>
      </c>
      <c r="D4" s="5" t="s">
        <v>31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27</v>
      </c>
      <c r="L4" s="5" t="s">
        <v>10</v>
      </c>
      <c r="M4" s="5" t="s">
        <v>11</v>
      </c>
      <c r="N4" s="5" t="s">
        <v>12</v>
      </c>
      <c r="O4" s="40"/>
    </row>
    <row r="5" spans="1:15" ht="14.25" customHeight="1" thickTop="1" x14ac:dyDescent="0.25">
      <c r="A5" s="7" t="s">
        <v>28</v>
      </c>
      <c r="H5" s="8"/>
    </row>
    <row r="6" spans="1:15" ht="15.75" thickBot="1" x14ac:dyDescent="0.3">
      <c r="A6" s="9" t="s">
        <v>14</v>
      </c>
      <c r="B6" s="10">
        <v>21176.605020999999</v>
      </c>
      <c r="C6" s="10">
        <v>9075.6905000000042</v>
      </c>
      <c r="D6" s="10">
        <v>907.56886563</v>
      </c>
      <c r="E6" s="10">
        <v>1512.6145674749998</v>
      </c>
      <c r="F6" s="10">
        <v>0</v>
      </c>
      <c r="G6" s="10">
        <v>1512.6145674749998</v>
      </c>
      <c r="H6" s="10">
        <v>605.04591042000004</v>
      </c>
      <c r="I6" s="10">
        <f>SUM(B6:G6)</f>
        <v>34185.093521580005</v>
      </c>
      <c r="J6" s="10">
        <f>+H6</f>
        <v>605.04591042000004</v>
      </c>
      <c r="K6" s="10">
        <v>8164.33</v>
      </c>
      <c r="L6" s="11">
        <v>0</v>
      </c>
      <c r="M6" s="12">
        <f>SUM(J6:L6)</f>
        <v>8769.3759104199999</v>
      </c>
      <c r="N6" s="12">
        <f>+I6-M6</f>
        <v>25415.717611160006</v>
      </c>
      <c r="O6" s="13"/>
    </row>
    <row r="7" spans="1:15" ht="15.75" thickTop="1" x14ac:dyDescent="0.25">
      <c r="A7" s="14" t="s">
        <v>13</v>
      </c>
      <c r="B7" s="15">
        <f>SUM(B6)</f>
        <v>21176.605020999999</v>
      </c>
      <c r="C7" s="15">
        <f t="shared" ref="C7:N7" si="0">SUM(C6)</f>
        <v>9075.6905000000042</v>
      </c>
      <c r="D7" s="15">
        <f>SUM(D6)</f>
        <v>907.56886563</v>
      </c>
      <c r="E7" s="15">
        <f t="shared" si="0"/>
        <v>1512.6145674749998</v>
      </c>
      <c r="F7" s="15">
        <f t="shared" si="0"/>
        <v>0</v>
      </c>
      <c r="G7" s="15">
        <f t="shared" si="0"/>
        <v>1512.6145674749998</v>
      </c>
      <c r="H7" s="15">
        <f t="shared" si="0"/>
        <v>605.04591042000004</v>
      </c>
      <c r="I7" s="15">
        <f t="shared" si="0"/>
        <v>34185.093521580005</v>
      </c>
      <c r="J7" s="15">
        <f>SUM(J6)</f>
        <v>605.04591042000004</v>
      </c>
      <c r="K7" s="15">
        <f t="shared" si="0"/>
        <v>8164.33</v>
      </c>
      <c r="L7" s="16">
        <f t="shared" si="0"/>
        <v>0</v>
      </c>
      <c r="M7" s="16">
        <f t="shared" si="0"/>
        <v>8769.3759104199999</v>
      </c>
      <c r="N7" s="16">
        <f t="shared" si="0"/>
        <v>25415.717611160006</v>
      </c>
      <c r="O7" s="16"/>
    </row>
    <row r="8" spans="1:15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5" x14ac:dyDescent="0.25">
      <c r="A9" s="9" t="s">
        <v>41</v>
      </c>
      <c r="B9" s="18">
        <v>22913.478725499997</v>
      </c>
      <c r="C9" s="18">
        <v>9820.0714999999964</v>
      </c>
      <c r="D9" s="18">
        <v>982.00650676499981</v>
      </c>
      <c r="E9" s="18">
        <v>1636.6773593500002</v>
      </c>
      <c r="F9" s="18">
        <v>3063.5611875</v>
      </c>
      <c r="G9" s="18">
        <v>1636.6773593500002</v>
      </c>
      <c r="H9" s="18">
        <v>654.67100450999988</v>
      </c>
      <c r="I9" s="18">
        <f>SUM(B9:G9)</f>
        <v>40052.472638464998</v>
      </c>
      <c r="J9" s="18">
        <f>+H9</f>
        <v>654.67100450999988</v>
      </c>
      <c r="K9" s="18">
        <v>10041.89</v>
      </c>
      <c r="L9" s="19">
        <v>0</v>
      </c>
      <c r="M9" s="13">
        <f>SUM(J9:L9)</f>
        <v>10696.56100451</v>
      </c>
      <c r="N9" s="20">
        <f>+I9-M9</f>
        <v>29355.911633954998</v>
      </c>
      <c r="O9" s="20"/>
    </row>
    <row r="10" spans="1:15" ht="15.75" thickBot="1" x14ac:dyDescent="0.3">
      <c r="A10" s="9" t="s">
        <v>43</v>
      </c>
      <c r="B10" s="10">
        <v>3592.4580504999999</v>
      </c>
      <c r="C10" s="10">
        <v>0</v>
      </c>
      <c r="D10" s="10">
        <v>107.773741515</v>
      </c>
      <c r="E10" s="10">
        <v>179.622902525</v>
      </c>
      <c r="F10" s="10">
        <v>0</v>
      </c>
      <c r="G10" s="10">
        <v>179.622902525</v>
      </c>
      <c r="H10" s="10">
        <v>71.849161010000003</v>
      </c>
      <c r="I10" s="10">
        <f>SUM(B10:G10)</f>
        <v>4059.4775970649998</v>
      </c>
      <c r="J10" s="10">
        <f>+H10</f>
        <v>71.849161010000003</v>
      </c>
      <c r="K10" s="10">
        <v>308.7</v>
      </c>
      <c r="L10" s="11">
        <v>0</v>
      </c>
      <c r="M10" s="12">
        <f>SUM(J10:L10)</f>
        <v>380.54916100999998</v>
      </c>
      <c r="N10" s="12">
        <f>+I10-M10</f>
        <v>3678.928436055</v>
      </c>
      <c r="O10" s="13"/>
    </row>
    <row r="11" spans="1:15" ht="15.75" thickTop="1" x14ac:dyDescent="0.25">
      <c r="A11" s="14" t="s">
        <v>13</v>
      </c>
      <c r="B11" s="15">
        <f>SUM(B9:B10)</f>
        <v>26505.936775999999</v>
      </c>
      <c r="C11" s="15">
        <f t="shared" ref="C11:N11" si="1">SUM(C9:C10)</f>
        <v>9820.0714999999964</v>
      </c>
      <c r="D11" s="15">
        <f>SUM(D9:D10)</f>
        <v>1089.7802482799998</v>
      </c>
      <c r="E11" s="15">
        <f t="shared" si="1"/>
        <v>1816.3002618750002</v>
      </c>
      <c r="F11" s="15">
        <f t="shared" si="1"/>
        <v>3063.5611875</v>
      </c>
      <c r="G11" s="15">
        <f t="shared" si="1"/>
        <v>1816.3002618750002</v>
      </c>
      <c r="H11" s="15">
        <f t="shared" si="1"/>
        <v>726.52016551999986</v>
      </c>
      <c r="I11" s="15">
        <f t="shared" si="1"/>
        <v>44111.950235529999</v>
      </c>
      <c r="J11" s="15">
        <f>SUM(J9:J10)</f>
        <v>726.52016551999986</v>
      </c>
      <c r="K11" s="15">
        <f t="shared" si="1"/>
        <v>10350.59</v>
      </c>
      <c r="L11" s="16">
        <f t="shared" si="1"/>
        <v>0</v>
      </c>
      <c r="M11" s="16">
        <f t="shared" si="1"/>
        <v>11077.11016552</v>
      </c>
      <c r="N11" s="16">
        <f t="shared" si="1"/>
        <v>33034.840070009996</v>
      </c>
      <c r="O11" s="16"/>
    </row>
    <row r="12" spans="1:15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5" ht="15.75" thickBot="1" x14ac:dyDescent="0.3">
      <c r="A13" s="9" t="s">
        <v>15</v>
      </c>
      <c r="B13" s="10">
        <v>21176.605020999999</v>
      </c>
      <c r="C13" s="10">
        <v>9075.6905000000042</v>
      </c>
      <c r="D13" s="10">
        <v>907.56886563</v>
      </c>
      <c r="E13" s="10">
        <v>1512.6145674749998</v>
      </c>
      <c r="F13" s="10">
        <v>0</v>
      </c>
      <c r="G13" s="10">
        <v>1512.6145674749998</v>
      </c>
      <c r="H13" s="10">
        <v>605.04591042000004</v>
      </c>
      <c r="I13" s="10">
        <f>SUM(B13:G13)</f>
        <v>34185.093521580005</v>
      </c>
      <c r="J13" s="10">
        <f>+H13</f>
        <v>605.04591042000004</v>
      </c>
      <c r="K13" s="10">
        <v>8164.33</v>
      </c>
      <c r="L13" s="11">
        <v>0</v>
      </c>
      <c r="M13" s="12">
        <f>SUM(J13:L13)</f>
        <v>8769.3759104199999</v>
      </c>
      <c r="N13" s="12">
        <f>+I13-M13</f>
        <v>25415.717611160006</v>
      </c>
      <c r="O13" s="13"/>
    </row>
    <row r="14" spans="1:15" ht="15.75" thickTop="1" x14ac:dyDescent="0.25">
      <c r="A14" s="14" t="s">
        <v>13</v>
      </c>
      <c r="B14" s="15">
        <f>SUM(B13)</f>
        <v>21176.605020999999</v>
      </c>
      <c r="C14" s="15">
        <f t="shared" ref="C14:N14" si="2">SUM(C13)</f>
        <v>9075.6905000000042</v>
      </c>
      <c r="D14" s="15">
        <f>SUM(D13)</f>
        <v>907.56886563</v>
      </c>
      <c r="E14" s="15">
        <f t="shared" si="2"/>
        <v>1512.6145674749998</v>
      </c>
      <c r="F14" s="15">
        <f t="shared" si="2"/>
        <v>0</v>
      </c>
      <c r="G14" s="15">
        <f t="shared" si="2"/>
        <v>1512.6145674749998</v>
      </c>
      <c r="H14" s="15">
        <f t="shared" si="2"/>
        <v>605.04591042000004</v>
      </c>
      <c r="I14" s="15">
        <f t="shared" si="2"/>
        <v>34185.093521580005</v>
      </c>
      <c r="J14" s="15">
        <f>SUM(J13)</f>
        <v>605.04591042000004</v>
      </c>
      <c r="K14" s="15">
        <f t="shared" si="2"/>
        <v>8164.33</v>
      </c>
      <c r="L14" s="16">
        <f t="shared" si="2"/>
        <v>0</v>
      </c>
      <c r="M14" s="16">
        <f t="shared" si="2"/>
        <v>8769.3759104199999</v>
      </c>
      <c r="N14" s="16">
        <f t="shared" si="2"/>
        <v>25415.717611160006</v>
      </c>
      <c r="O14" s="16"/>
    </row>
    <row r="15" spans="1:15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5" ht="15.75" thickBot="1" x14ac:dyDescent="0.3">
      <c r="A16" s="9" t="s">
        <v>16</v>
      </c>
      <c r="B16" s="10">
        <v>15126.151056500001</v>
      </c>
      <c r="C16" s="10">
        <v>0</v>
      </c>
      <c r="D16" s="10">
        <v>453.784531695</v>
      </c>
      <c r="E16" s="10">
        <v>756.30755282500013</v>
      </c>
      <c r="F16" s="10">
        <v>0</v>
      </c>
      <c r="G16" s="10">
        <v>756.30755282500013</v>
      </c>
      <c r="H16" s="10">
        <v>302.52302113000002</v>
      </c>
      <c r="I16" s="10">
        <f>SUM(B16:G16)</f>
        <v>17092.550693845002</v>
      </c>
      <c r="J16" s="10">
        <f>+H16</f>
        <v>302.52302113000002</v>
      </c>
      <c r="K16" s="10">
        <v>3013.1849999999999</v>
      </c>
      <c r="L16" s="11">
        <v>0</v>
      </c>
      <c r="M16" s="12">
        <f>SUM(J16:L16)</f>
        <v>3315.7080211299999</v>
      </c>
      <c r="N16" s="12">
        <f>+I16-M16</f>
        <v>13776.842672715002</v>
      </c>
      <c r="O16" s="13"/>
    </row>
    <row r="17" spans="1:15" ht="15.75" thickTop="1" x14ac:dyDescent="0.25">
      <c r="A17" s="14" t="s">
        <v>13</v>
      </c>
      <c r="B17" s="15">
        <f>SUM(B16)</f>
        <v>15126.151056500001</v>
      </c>
      <c r="C17" s="15">
        <f t="shared" ref="C17:N17" si="3">SUM(C16)</f>
        <v>0</v>
      </c>
      <c r="D17" s="15">
        <f>SUM(D16)</f>
        <v>453.784531695</v>
      </c>
      <c r="E17" s="15">
        <f t="shared" si="3"/>
        <v>756.30755282500013</v>
      </c>
      <c r="F17" s="15">
        <f t="shared" si="3"/>
        <v>0</v>
      </c>
      <c r="G17" s="15">
        <f t="shared" si="3"/>
        <v>756.30755282500013</v>
      </c>
      <c r="H17" s="15">
        <f t="shared" si="3"/>
        <v>302.52302113000002</v>
      </c>
      <c r="I17" s="15">
        <f t="shared" si="3"/>
        <v>17092.550693845002</v>
      </c>
      <c r="J17" s="15">
        <f t="shared" si="3"/>
        <v>302.52302113000002</v>
      </c>
      <c r="K17" s="15">
        <f t="shared" si="3"/>
        <v>3013.1849999999999</v>
      </c>
      <c r="L17" s="16">
        <f t="shared" si="3"/>
        <v>0</v>
      </c>
      <c r="M17" s="16">
        <f t="shared" si="3"/>
        <v>3315.7080211299999</v>
      </c>
      <c r="N17" s="16">
        <f t="shared" si="3"/>
        <v>13776.842672715002</v>
      </c>
      <c r="O17" s="16"/>
    </row>
    <row r="18" spans="1:15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5" ht="15.75" thickBot="1" x14ac:dyDescent="0.3">
      <c r="A19" s="9" t="s">
        <v>36</v>
      </c>
      <c r="B19" s="10">
        <v>15126.151056500001</v>
      </c>
      <c r="C19" s="10">
        <v>0</v>
      </c>
      <c r="D19" s="10">
        <v>453.784531695</v>
      </c>
      <c r="E19" s="10">
        <v>756.30755282500013</v>
      </c>
      <c r="F19" s="10">
        <v>0</v>
      </c>
      <c r="G19" s="10">
        <v>756.30755282500013</v>
      </c>
      <c r="H19" s="10">
        <v>302.52302113000002</v>
      </c>
      <c r="I19" s="10">
        <f>SUM(B19:G19)</f>
        <v>17092.550693845002</v>
      </c>
      <c r="J19" s="10">
        <f>+H19</f>
        <v>302.52302113000002</v>
      </c>
      <c r="K19" s="10">
        <v>3013.1849999999999</v>
      </c>
      <c r="L19" s="11">
        <v>0</v>
      </c>
      <c r="M19" s="12">
        <f>SUM(J19:L19)</f>
        <v>3315.7080211299999</v>
      </c>
      <c r="N19" s="12">
        <f>+I19-M19</f>
        <v>13776.842672715002</v>
      </c>
    </row>
    <row r="20" spans="1:15" ht="15.75" thickTop="1" x14ac:dyDescent="0.25">
      <c r="A20" s="14" t="s">
        <v>13</v>
      </c>
      <c r="B20" s="15">
        <f>SUM(B19)</f>
        <v>15126.151056500001</v>
      </c>
      <c r="C20" s="15">
        <f t="shared" ref="C20:N20" si="4">SUM(C19)</f>
        <v>0</v>
      </c>
      <c r="D20" s="15">
        <f>SUM(D19)</f>
        <v>453.784531695</v>
      </c>
      <c r="E20" s="15">
        <f t="shared" si="4"/>
        <v>756.30755282500013</v>
      </c>
      <c r="F20" s="15">
        <f t="shared" si="4"/>
        <v>0</v>
      </c>
      <c r="G20" s="15">
        <f t="shared" si="4"/>
        <v>756.30755282500013</v>
      </c>
      <c r="H20" s="15">
        <f t="shared" si="4"/>
        <v>302.52302113000002</v>
      </c>
      <c r="I20" s="15">
        <f t="shared" si="4"/>
        <v>17092.550693845002</v>
      </c>
      <c r="J20" s="15">
        <f t="shared" si="4"/>
        <v>302.52302113000002</v>
      </c>
      <c r="K20" s="15">
        <f t="shared" si="4"/>
        <v>3013.1849999999999</v>
      </c>
      <c r="L20" s="16">
        <f t="shared" si="4"/>
        <v>0</v>
      </c>
      <c r="M20" s="16">
        <f t="shared" si="4"/>
        <v>3315.7080211299999</v>
      </c>
      <c r="N20" s="16">
        <f t="shared" si="4"/>
        <v>13776.842672715002</v>
      </c>
      <c r="O20" s="16"/>
    </row>
    <row r="21" spans="1:15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5" x14ac:dyDescent="0.25">
      <c r="A22" s="9" t="s">
        <v>21</v>
      </c>
      <c r="B22" s="23">
        <v>11344.610601499997</v>
      </c>
      <c r="C22" s="23">
        <v>0</v>
      </c>
      <c r="D22" s="23">
        <v>340.33831804499988</v>
      </c>
      <c r="E22" s="23">
        <v>567.23053007500005</v>
      </c>
      <c r="F22" s="23">
        <v>0</v>
      </c>
      <c r="G22" s="23">
        <v>567.23053007500005</v>
      </c>
      <c r="H22" s="23">
        <v>226.89221202999997</v>
      </c>
      <c r="I22" s="18">
        <f>SUM(B22:G22)</f>
        <v>12819.409979694996</v>
      </c>
      <c r="J22" s="18">
        <f>+H22</f>
        <v>226.89221202999997</v>
      </c>
      <c r="K22" s="18">
        <v>2022.79</v>
      </c>
      <c r="L22" s="19">
        <v>0</v>
      </c>
      <c r="M22" s="13">
        <f>SUM(J22:L22)</f>
        <v>2249.6822120299998</v>
      </c>
      <c r="N22" s="20">
        <f>+I22-M22</f>
        <v>10569.727767664996</v>
      </c>
      <c r="O22" s="20"/>
    </row>
    <row r="23" spans="1:15" ht="15.75" thickBot="1" x14ac:dyDescent="0.3">
      <c r="A23" s="11" t="s">
        <v>42</v>
      </c>
      <c r="B23" s="10">
        <v>4077.1313999999998</v>
      </c>
      <c r="C23" s="10">
        <v>0</v>
      </c>
      <c r="D23" s="10">
        <v>122.31394199999998</v>
      </c>
      <c r="E23" s="10">
        <v>203.85657000000003</v>
      </c>
      <c r="F23" s="10">
        <v>0</v>
      </c>
      <c r="G23" s="10">
        <v>203.85657000000003</v>
      </c>
      <c r="H23" s="10">
        <v>81.542627999999993</v>
      </c>
      <c r="I23" s="10">
        <f>SUM(B23:G23)</f>
        <v>4607.1584819999998</v>
      </c>
      <c r="J23" s="10">
        <f>+H23</f>
        <v>81.542627999999993</v>
      </c>
      <c r="K23" s="10">
        <v>390.125</v>
      </c>
      <c r="L23" s="11">
        <v>0</v>
      </c>
      <c r="M23" s="12">
        <f>SUM(J23:L23)</f>
        <v>471.66762799999998</v>
      </c>
      <c r="N23" s="12">
        <f>+I23-M23</f>
        <v>4135.4908539999997</v>
      </c>
      <c r="O23" s="13"/>
    </row>
    <row r="24" spans="1:15" ht="15.75" thickTop="1" x14ac:dyDescent="0.25">
      <c r="A24" s="22" t="s">
        <v>13</v>
      </c>
      <c r="B24" s="15">
        <f>SUM(B22:B23)</f>
        <v>15421.742001499997</v>
      </c>
      <c r="C24" s="15">
        <f t="shared" ref="C24:N24" si="5">SUM(C22:C23)</f>
        <v>0</v>
      </c>
      <c r="D24" s="15">
        <f t="shared" si="5"/>
        <v>462.65226004499988</v>
      </c>
      <c r="E24" s="15">
        <f t="shared" si="5"/>
        <v>771.08710007500008</v>
      </c>
      <c r="F24" s="15">
        <f t="shared" si="5"/>
        <v>0</v>
      </c>
      <c r="G24" s="15">
        <f t="shared" si="5"/>
        <v>771.08710007500008</v>
      </c>
      <c r="H24" s="15">
        <f t="shared" si="5"/>
        <v>308.43484002999998</v>
      </c>
      <c r="I24" s="15">
        <f t="shared" si="5"/>
        <v>17426.568461694995</v>
      </c>
      <c r="J24" s="15">
        <f t="shared" si="5"/>
        <v>308.43484002999998</v>
      </c>
      <c r="K24" s="15">
        <f t="shared" si="5"/>
        <v>2412.915</v>
      </c>
      <c r="L24" s="16">
        <f t="shared" si="5"/>
        <v>0</v>
      </c>
      <c r="M24" s="16">
        <f t="shared" si="5"/>
        <v>2721.34984003</v>
      </c>
      <c r="N24" s="16">
        <f t="shared" si="5"/>
        <v>14705.218621664995</v>
      </c>
      <c r="O24" s="16"/>
    </row>
    <row r="25" spans="1:15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5" s="24" customFormat="1" ht="12" customHeight="1" x14ac:dyDescent="0.25">
      <c r="A26" s="17" t="s">
        <v>37</v>
      </c>
      <c r="B26" s="23">
        <v>3277.2812434999996</v>
      </c>
      <c r="C26" s="23">
        <v>0</v>
      </c>
      <c r="D26" s="23">
        <v>98.318437304999989</v>
      </c>
      <c r="E26" s="23">
        <v>163.86406217499999</v>
      </c>
      <c r="F26" s="23">
        <v>0</v>
      </c>
      <c r="G26" s="23">
        <v>163.86406217499999</v>
      </c>
      <c r="H26" s="23">
        <v>65.545624869999997</v>
      </c>
      <c r="I26" s="18">
        <f>SUM(B26:G26)</f>
        <v>3703.3278051549996</v>
      </c>
      <c r="J26" s="18">
        <f>+H26</f>
        <v>65.545624869999997</v>
      </c>
      <c r="K26" s="18">
        <v>142.19499999999999</v>
      </c>
      <c r="L26" s="19">
        <v>0</v>
      </c>
      <c r="M26" s="13">
        <f>SUM(J26:L26)</f>
        <v>207.74062486999998</v>
      </c>
      <c r="N26" s="20">
        <f>+I26-M26</f>
        <v>3495.5871802849997</v>
      </c>
      <c r="O26" s="23"/>
    </row>
    <row r="27" spans="1:15" s="24" customFormat="1" ht="12" customHeight="1" x14ac:dyDescent="0.25">
      <c r="A27" s="17" t="s">
        <v>18</v>
      </c>
      <c r="B27" s="23">
        <v>4077.1313999999998</v>
      </c>
      <c r="C27" s="23">
        <v>0</v>
      </c>
      <c r="D27" s="23">
        <v>122.31394199999998</v>
      </c>
      <c r="E27" s="23">
        <v>203.85657000000003</v>
      </c>
      <c r="F27" s="23">
        <v>0</v>
      </c>
      <c r="G27" s="23">
        <v>203.85657000000003</v>
      </c>
      <c r="H27" s="23">
        <v>81.542627999999993</v>
      </c>
      <c r="I27" s="18">
        <f>SUM(B27:G27)</f>
        <v>4607.1584819999998</v>
      </c>
      <c r="J27" s="18">
        <f>+H27</f>
        <v>81.542627999999993</v>
      </c>
      <c r="K27" s="18">
        <v>390.125</v>
      </c>
      <c r="L27" s="21">
        <v>0</v>
      </c>
      <c r="M27" s="13">
        <f>SUM(J27:L27)</f>
        <v>471.66762799999998</v>
      </c>
      <c r="N27" s="23">
        <f>+I27-M27</f>
        <v>4135.4908539999997</v>
      </c>
      <c r="O27" s="23"/>
    </row>
    <row r="28" spans="1:15" s="24" customFormat="1" ht="13.5" customHeight="1" thickBot="1" x14ac:dyDescent="0.3">
      <c r="A28" s="17" t="s">
        <v>19</v>
      </c>
      <c r="B28" s="10">
        <v>11344.610601499997</v>
      </c>
      <c r="C28" s="10">
        <v>0</v>
      </c>
      <c r="D28" s="10">
        <v>340.33831804499988</v>
      </c>
      <c r="E28" s="10">
        <v>567.23053007500005</v>
      </c>
      <c r="F28" s="10">
        <v>0</v>
      </c>
      <c r="G28" s="10">
        <v>567.23053007500005</v>
      </c>
      <c r="H28" s="10">
        <v>226.89221202999997</v>
      </c>
      <c r="I28" s="10">
        <f>SUM(B28:G28)</f>
        <v>12819.409979694996</v>
      </c>
      <c r="J28" s="10">
        <f>+H28</f>
        <v>226.89221202999997</v>
      </c>
      <c r="K28" s="10">
        <v>2022.79</v>
      </c>
      <c r="L28" s="11">
        <v>0</v>
      </c>
      <c r="M28" s="12">
        <f>SUM(J28:L28)</f>
        <v>2249.6822120299998</v>
      </c>
      <c r="N28" s="12">
        <f>+I28-M28</f>
        <v>10569.727767664996</v>
      </c>
      <c r="O28" s="13"/>
    </row>
    <row r="29" spans="1:15" s="24" customFormat="1" ht="15.75" thickTop="1" x14ac:dyDescent="0.25">
      <c r="A29" s="25" t="s">
        <v>13</v>
      </c>
      <c r="B29" s="15">
        <f t="shared" ref="B29:N29" si="6">SUM(B26:B28)</f>
        <v>18699.023244999997</v>
      </c>
      <c r="C29" s="15">
        <f t="shared" si="6"/>
        <v>0</v>
      </c>
      <c r="D29" s="15">
        <f t="shared" si="6"/>
        <v>560.97069734999991</v>
      </c>
      <c r="E29" s="15">
        <f t="shared" si="6"/>
        <v>934.95116225000004</v>
      </c>
      <c r="F29" s="15">
        <f t="shared" si="6"/>
        <v>0</v>
      </c>
      <c r="G29" s="15">
        <f t="shared" si="6"/>
        <v>934.95116225000004</v>
      </c>
      <c r="H29" s="15">
        <f t="shared" si="6"/>
        <v>373.98046489999996</v>
      </c>
      <c r="I29" s="15">
        <f t="shared" si="6"/>
        <v>21129.896266849995</v>
      </c>
      <c r="J29" s="15">
        <f t="shared" si="6"/>
        <v>373.98046489999996</v>
      </c>
      <c r="K29" s="15">
        <f t="shared" si="6"/>
        <v>2555.1099999999997</v>
      </c>
      <c r="L29" s="16">
        <f t="shared" si="6"/>
        <v>0</v>
      </c>
      <c r="M29" s="16">
        <f t="shared" si="6"/>
        <v>2929.0904648999999</v>
      </c>
      <c r="N29" s="16">
        <f t="shared" si="6"/>
        <v>18200.805801949995</v>
      </c>
      <c r="O29" s="16"/>
    </row>
    <row r="30" spans="1:15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5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5" ht="15.75" hidden="1" thickTop="1" x14ac:dyDescent="0.25">
      <c r="A32" s="14" t="s">
        <v>13</v>
      </c>
      <c r="B32" s="15">
        <f>SUM(B31)</f>
        <v>0</v>
      </c>
      <c r="C32" s="15">
        <f t="shared" ref="C32:N32" si="7">SUM(C31)</f>
        <v>0</v>
      </c>
      <c r="D32" s="15">
        <f>SUM(D31)</f>
        <v>0</v>
      </c>
      <c r="E32" s="15">
        <f t="shared" si="7"/>
        <v>0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/>
    </row>
    <row r="33" spans="1:15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5" ht="15.75" thickBot="1" x14ac:dyDescent="0.3">
      <c r="A34" s="9" t="s">
        <v>39</v>
      </c>
      <c r="B34" s="10">
        <v>11344.610601499997</v>
      </c>
      <c r="C34" s="10">
        <v>0</v>
      </c>
      <c r="D34" s="10">
        <v>340.33831804499988</v>
      </c>
      <c r="E34" s="10">
        <v>567.23053007500005</v>
      </c>
      <c r="F34" s="10">
        <v>0</v>
      </c>
      <c r="G34" s="10">
        <v>567.23053007500005</v>
      </c>
      <c r="H34" s="10">
        <v>226.89221202999997</v>
      </c>
      <c r="I34" s="10">
        <f>SUM(B34:G34)</f>
        <v>12819.409979694996</v>
      </c>
      <c r="J34" s="10">
        <f>+H34</f>
        <v>226.89221202999997</v>
      </c>
      <c r="K34" s="10">
        <v>2022.79</v>
      </c>
      <c r="L34" s="11">
        <v>0</v>
      </c>
      <c r="M34" s="12">
        <f>SUM(J34:L34)</f>
        <v>2249.6822120299998</v>
      </c>
      <c r="N34" s="12">
        <f>+I34-M34</f>
        <v>10569.727767664996</v>
      </c>
      <c r="O34" s="13"/>
    </row>
    <row r="35" spans="1:15" ht="15.75" thickTop="1" x14ac:dyDescent="0.25">
      <c r="A35" s="14" t="s">
        <v>13</v>
      </c>
      <c r="B35" s="15">
        <f>SUM(B34)</f>
        <v>11344.610601499997</v>
      </c>
      <c r="C35" s="15">
        <f t="shared" ref="C35:N35" si="8">SUM(C34)</f>
        <v>0</v>
      </c>
      <c r="D35" s="15">
        <f>SUM(D34)</f>
        <v>340.33831804499988</v>
      </c>
      <c r="E35" s="15">
        <f t="shared" si="8"/>
        <v>567.23053007500005</v>
      </c>
      <c r="F35" s="15">
        <f t="shared" si="8"/>
        <v>0</v>
      </c>
      <c r="G35" s="15">
        <f t="shared" si="8"/>
        <v>567.23053007500005</v>
      </c>
      <c r="H35" s="15">
        <f t="shared" si="8"/>
        <v>226.89221202999997</v>
      </c>
      <c r="I35" s="15">
        <f t="shared" si="8"/>
        <v>12819.409979694996</v>
      </c>
      <c r="J35" s="15">
        <f t="shared" si="8"/>
        <v>226.89221202999997</v>
      </c>
      <c r="K35" s="15">
        <f t="shared" si="8"/>
        <v>2022.79</v>
      </c>
      <c r="L35" s="16">
        <f t="shared" si="8"/>
        <v>0</v>
      </c>
      <c r="M35" s="16">
        <f t="shared" si="8"/>
        <v>2249.6822120299998</v>
      </c>
      <c r="N35" s="16">
        <f t="shared" si="8"/>
        <v>10569.727767664996</v>
      </c>
      <c r="O35" s="16"/>
    </row>
    <row r="36" spans="1:15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5" ht="15.75" thickBot="1" x14ac:dyDescent="0.3">
      <c r="A37" s="9" t="s">
        <v>17</v>
      </c>
      <c r="B37" s="10">
        <v>11344.610601499997</v>
      </c>
      <c r="C37" s="10">
        <v>0</v>
      </c>
      <c r="D37" s="10">
        <v>340.33831804499988</v>
      </c>
      <c r="E37" s="10">
        <v>567.23053007500005</v>
      </c>
      <c r="F37" s="10">
        <v>0</v>
      </c>
      <c r="G37" s="10">
        <v>567.23053007500005</v>
      </c>
      <c r="H37" s="10">
        <v>226.89221202999997</v>
      </c>
      <c r="I37" s="10">
        <f>SUM(B37:G37)</f>
        <v>12819.409979694996</v>
      </c>
      <c r="J37" s="10">
        <f>+H37</f>
        <v>226.89221202999997</v>
      </c>
      <c r="K37" s="10">
        <v>2022.79</v>
      </c>
      <c r="L37" s="11">
        <v>0</v>
      </c>
      <c r="M37" s="12">
        <f>SUM(J37:L37)</f>
        <v>2249.6822120299998</v>
      </c>
      <c r="N37" s="12">
        <f>+I37-M37</f>
        <v>10569.727767664996</v>
      </c>
      <c r="O37" s="13"/>
    </row>
    <row r="38" spans="1:15" ht="16.5" thickTop="1" thickBot="1" x14ac:dyDescent="0.3">
      <c r="A38" s="26" t="s">
        <v>13</v>
      </c>
      <c r="B38" s="27">
        <f>SUM(B37)</f>
        <v>11344.610601499997</v>
      </c>
      <c r="C38" s="27">
        <f t="shared" ref="C38:N38" si="9">SUM(C37)</f>
        <v>0</v>
      </c>
      <c r="D38" s="27">
        <f>SUM(D37)</f>
        <v>340.33831804499988</v>
      </c>
      <c r="E38" s="27">
        <f t="shared" si="9"/>
        <v>567.23053007500005</v>
      </c>
      <c r="F38" s="27">
        <f t="shared" si="9"/>
        <v>0</v>
      </c>
      <c r="G38" s="27">
        <f t="shared" si="9"/>
        <v>567.23053007500005</v>
      </c>
      <c r="H38" s="27">
        <f t="shared" si="9"/>
        <v>226.89221202999997</v>
      </c>
      <c r="I38" s="27">
        <f t="shared" si="9"/>
        <v>12819.409979694996</v>
      </c>
      <c r="J38" s="27">
        <f t="shared" si="9"/>
        <v>226.89221202999997</v>
      </c>
      <c r="K38" s="27">
        <f t="shared" si="9"/>
        <v>2022.79</v>
      </c>
      <c r="L38" s="28">
        <f t="shared" si="9"/>
        <v>0</v>
      </c>
      <c r="M38" s="28">
        <f t="shared" si="9"/>
        <v>2249.6822120299998</v>
      </c>
      <c r="N38" s="28">
        <f t="shared" si="9"/>
        <v>10569.727767664996</v>
      </c>
      <c r="O38" s="29"/>
    </row>
    <row r="39" spans="1:15" ht="15.75" thickTop="1" x14ac:dyDescent="0.25">
      <c r="A39" s="7" t="s">
        <v>22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9"/>
      <c r="M39" s="9"/>
      <c r="N39" s="9"/>
      <c r="O39" s="9"/>
    </row>
    <row r="40" spans="1:15" ht="15.75" thickBot="1" x14ac:dyDescent="0.3">
      <c r="A40" s="9" t="s">
        <v>23</v>
      </c>
      <c r="B40" s="10">
        <v>11344.610601499997</v>
      </c>
      <c r="C40" s="10">
        <v>0</v>
      </c>
      <c r="D40" s="10">
        <v>340.33831804499988</v>
      </c>
      <c r="E40" s="10">
        <v>567.23053007500005</v>
      </c>
      <c r="F40" s="10">
        <v>0</v>
      </c>
      <c r="G40" s="10">
        <v>567.23053007500005</v>
      </c>
      <c r="H40" s="10">
        <v>226.89221202999997</v>
      </c>
      <c r="I40" s="10">
        <f>SUM(B40:G40)</f>
        <v>12819.409979694996</v>
      </c>
      <c r="J40" s="10">
        <f>+H40</f>
        <v>226.89221202999997</v>
      </c>
      <c r="K40" s="10">
        <v>2022.79</v>
      </c>
      <c r="L40" s="11">
        <v>0</v>
      </c>
      <c r="M40" s="12">
        <f>SUM(J40:L40)</f>
        <v>2249.6822120299998</v>
      </c>
      <c r="N40" s="12">
        <f>+I40-M40</f>
        <v>10569.727767664996</v>
      </c>
      <c r="O40" s="13"/>
    </row>
    <row r="41" spans="1:15" ht="16.5" thickTop="1" thickBot="1" x14ac:dyDescent="0.3">
      <c r="A41" s="14" t="s">
        <v>13</v>
      </c>
      <c r="B41" s="28">
        <f>SUM(B40)</f>
        <v>11344.610601499997</v>
      </c>
      <c r="C41" s="28">
        <f t="shared" ref="C41:N41" si="10">SUM(C40)</f>
        <v>0</v>
      </c>
      <c r="D41" s="28">
        <f>SUM(D40)</f>
        <v>340.33831804499988</v>
      </c>
      <c r="E41" s="28">
        <f t="shared" si="10"/>
        <v>567.23053007500005</v>
      </c>
      <c r="F41" s="28">
        <f t="shared" si="10"/>
        <v>0</v>
      </c>
      <c r="G41" s="28">
        <f t="shared" si="10"/>
        <v>567.23053007500005</v>
      </c>
      <c r="H41" s="28">
        <f t="shared" si="10"/>
        <v>226.89221202999997</v>
      </c>
      <c r="I41" s="28">
        <f t="shared" si="10"/>
        <v>12819.409979694996</v>
      </c>
      <c r="J41" s="28">
        <f t="shared" si="10"/>
        <v>226.89221202999997</v>
      </c>
      <c r="K41" s="27">
        <f t="shared" si="10"/>
        <v>2022.79</v>
      </c>
      <c r="L41" s="28">
        <f t="shared" si="10"/>
        <v>0</v>
      </c>
      <c r="M41" s="28">
        <f t="shared" si="10"/>
        <v>2249.6822120299998</v>
      </c>
      <c r="N41" s="28">
        <f t="shared" si="10"/>
        <v>10569.727767664996</v>
      </c>
      <c r="O41" s="29"/>
    </row>
    <row r="42" spans="1:15" ht="15.75" thickTop="1" x14ac:dyDescent="0.25">
      <c r="A42" s="14" t="s">
        <v>24</v>
      </c>
      <c r="B42" s="16">
        <f t="shared" ref="B42:N42" si="11">+B7+B11+B14+B17+B20+B24+B29+B32+B35+B38+B41</f>
        <v>167266.04598199998</v>
      </c>
      <c r="C42" s="16">
        <f t="shared" si="11"/>
        <v>27971.452500000007</v>
      </c>
      <c r="D42" s="16">
        <f t="shared" si="11"/>
        <v>5857.1249544599996</v>
      </c>
      <c r="E42" s="16">
        <f t="shared" si="11"/>
        <v>9761.8743550250001</v>
      </c>
      <c r="F42" s="16">
        <f t="shared" si="11"/>
        <v>3063.5611875</v>
      </c>
      <c r="G42" s="16">
        <f t="shared" si="11"/>
        <v>9761.8743550250001</v>
      </c>
      <c r="H42" s="16">
        <f t="shared" si="11"/>
        <v>3904.7499696399991</v>
      </c>
      <c r="I42" s="16">
        <f t="shared" si="11"/>
        <v>223681.93333400995</v>
      </c>
      <c r="J42" s="16">
        <f t="shared" si="11"/>
        <v>3904.7499696399991</v>
      </c>
      <c r="K42" s="16">
        <f t="shared" si="11"/>
        <v>43742.015000000007</v>
      </c>
      <c r="L42" s="16">
        <f t="shared" si="11"/>
        <v>0</v>
      </c>
      <c r="M42" s="16">
        <f t="shared" si="11"/>
        <v>47646.764969639997</v>
      </c>
      <c r="N42" s="16">
        <f t="shared" si="11"/>
        <v>176035.16836437001</v>
      </c>
      <c r="O42" s="16"/>
    </row>
    <row r="43" spans="1:15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K43" s="30" t="s">
        <v>25</v>
      </c>
      <c r="N43" s="30">
        <f>+N6</f>
        <v>25415.717611160006</v>
      </c>
      <c r="O43" s="30"/>
    </row>
    <row r="44" spans="1:15" ht="15" customHeight="1" x14ac:dyDescent="0.25">
      <c r="A44" s="31"/>
      <c r="B44" s="9">
        <f>(B6+B9+B10+B13+B16+B19+B22+B23+B26+B27+B28+B34+B37+B40+B41)*2</f>
        <v>357221.31316699996</v>
      </c>
      <c r="C44" s="9"/>
      <c r="D44" s="9"/>
      <c r="E44" s="9"/>
      <c r="F44" s="9"/>
      <c r="G44" s="9"/>
      <c r="H44" s="20"/>
      <c r="I44" s="20"/>
      <c r="J44" s="20"/>
      <c r="K44" s="7"/>
      <c r="L44" s="32"/>
      <c r="M44" s="32"/>
      <c r="N44" s="33"/>
      <c r="O44" s="33"/>
    </row>
    <row r="45" spans="1:15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K45" s="35" t="s">
        <v>26</v>
      </c>
      <c r="L45" s="35"/>
      <c r="M45" s="35"/>
      <c r="N45" s="36">
        <f>+N42-N43</f>
        <v>150619.45075321</v>
      </c>
      <c r="O45" s="37"/>
    </row>
    <row r="46" spans="1:15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5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0.47244094488188981" right="0.23622047244094491" top="0.43307086614173229" bottom="0.23622047244094491" header="0.47244094488188981" footer="0.23622047244094491"/>
  <pageSetup scale="68" orientation="landscape" r:id="rId1"/>
  <rowBreaks count="1" manualBreakCount="1">
    <brk id="53" max="1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54"/>
  <sheetViews>
    <sheetView view="pageBreakPreview" zoomScaleNormal="120" zoomScaleSheetLayoutView="100" workbookViewId="0">
      <pane xSplit="1" ySplit="4" topLeftCell="B5" activePane="bottomRight" state="frozen"/>
      <selection activeCell="E28" sqref="E28"/>
      <selection pane="topRight" activeCell="E28" sqref="E28"/>
      <selection pane="bottomLeft" activeCell="E28" sqref="E28"/>
      <selection pane="bottomRight" activeCell="G20" sqref="G20"/>
    </sheetView>
  </sheetViews>
  <sheetFormatPr baseColWidth="10" defaultRowHeight="15" x14ac:dyDescent="0.25"/>
  <cols>
    <col min="1" max="1" width="31.85546875" style="3" customWidth="1"/>
    <col min="2" max="2" width="13.28515625" style="3" bestFit="1" customWidth="1"/>
    <col min="3" max="4" width="11.42578125" style="3"/>
    <col min="5" max="6" width="11.5703125" style="3" bestFit="1" customWidth="1"/>
    <col min="7" max="7" width="12.140625" style="3" bestFit="1" customWidth="1"/>
    <col min="8" max="8" width="11.5703125" style="3" bestFit="1" customWidth="1"/>
    <col min="9" max="12" width="12.140625" style="3" bestFit="1" customWidth="1"/>
    <col min="13" max="13" width="11.5703125" style="3" bestFit="1" customWidth="1"/>
    <col min="14" max="14" width="12.140625" style="3" bestFit="1" customWidth="1"/>
    <col min="15" max="15" width="12.140625" style="3" customWidth="1"/>
    <col min="16" max="16384" width="11.42578125" style="3"/>
  </cols>
  <sheetData>
    <row r="1" spans="1:16" ht="17.25" customHeight="1" x14ac:dyDescent="0.25">
      <c r="A1" s="46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6"/>
    </row>
    <row r="2" spans="1:16" ht="15.75" x14ac:dyDescent="0.25">
      <c r="B2" s="56" t="s">
        <v>51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4"/>
    </row>
    <row r="3" spans="1:16" ht="15.75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4"/>
    </row>
    <row r="4" spans="1:16" s="6" customFormat="1" ht="60.75" customHeight="1" thickBot="1" x14ac:dyDescent="0.3">
      <c r="A4" s="5" t="s">
        <v>1</v>
      </c>
      <c r="B4" s="1" t="s">
        <v>2</v>
      </c>
      <c r="C4" s="1" t="s">
        <v>49</v>
      </c>
      <c r="D4" s="1" t="s">
        <v>3</v>
      </c>
      <c r="E4" s="5" t="s">
        <v>31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50</v>
      </c>
      <c r="K4" s="1" t="s">
        <v>8</v>
      </c>
      <c r="L4" s="1" t="s">
        <v>9</v>
      </c>
      <c r="M4" s="1" t="s">
        <v>27</v>
      </c>
      <c r="N4" s="1" t="s">
        <v>10</v>
      </c>
      <c r="O4" s="1" t="s">
        <v>11</v>
      </c>
      <c r="P4" s="1" t="s">
        <v>12</v>
      </c>
    </row>
    <row r="5" spans="1:16" ht="14.25" customHeight="1" thickTop="1" x14ac:dyDescent="0.25">
      <c r="A5" s="7" t="s">
        <v>28</v>
      </c>
      <c r="H5" s="8"/>
    </row>
    <row r="6" spans="1:16" ht="15.75" thickBot="1" x14ac:dyDescent="0.3">
      <c r="A6" s="9" t="s">
        <v>14</v>
      </c>
      <c r="B6" s="10">
        <v>7058.8683403333334</v>
      </c>
      <c r="C6" s="10">
        <v>14117.736680666667</v>
      </c>
      <c r="D6" s="10">
        <v>9075.6905000000042</v>
      </c>
      <c r="E6" s="10">
        <v>907.56886563</v>
      </c>
      <c r="F6" s="10">
        <v>1512.6145674749998</v>
      </c>
      <c r="G6" s="10">
        <v>0</v>
      </c>
      <c r="H6" s="10">
        <v>1512.6145674749998</v>
      </c>
      <c r="I6" s="10">
        <v>605.04591042000004</v>
      </c>
      <c r="J6" s="10">
        <v>14117.736680666667</v>
      </c>
      <c r="K6" s="2">
        <f>SUM(B6:H6)+J6</f>
        <v>48302.830202246674</v>
      </c>
      <c r="L6" s="12">
        <f>+I6</f>
        <v>605.04591042000004</v>
      </c>
      <c r="M6" s="12">
        <v>12528.96</v>
      </c>
      <c r="N6" s="12">
        <v>0</v>
      </c>
      <c r="O6" s="12">
        <f>+L6+M6+N6</f>
        <v>13134.005910419999</v>
      </c>
      <c r="P6" s="51">
        <f>+K6-O6</f>
        <v>35168.824291826677</v>
      </c>
    </row>
    <row r="7" spans="1:16" ht="15.75" thickTop="1" x14ac:dyDescent="0.25">
      <c r="A7" s="14" t="s">
        <v>13</v>
      </c>
      <c r="B7" s="15">
        <f>SUM(B6)</f>
        <v>7058.8683403333334</v>
      </c>
      <c r="C7" s="15">
        <f t="shared" ref="C7:P7" si="0">SUM(C6)</f>
        <v>14117.736680666667</v>
      </c>
      <c r="D7" s="15">
        <f t="shared" si="0"/>
        <v>9075.6905000000042</v>
      </c>
      <c r="E7" s="15">
        <f t="shared" si="0"/>
        <v>907.56886563</v>
      </c>
      <c r="F7" s="15">
        <f t="shared" si="0"/>
        <v>1512.6145674749998</v>
      </c>
      <c r="G7" s="15">
        <f t="shared" si="0"/>
        <v>0</v>
      </c>
      <c r="H7" s="15">
        <f t="shared" si="0"/>
        <v>1512.6145674749998</v>
      </c>
      <c r="I7" s="15">
        <f t="shared" si="0"/>
        <v>605.04591042000004</v>
      </c>
      <c r="J7" s="15">
        <f t="shared" si="0"/>
        <v>14117.736680666667</v>
      </c>
      <c r="K7" s="15">
        <f t="shared" si="0"/>
        <v>48302.830202246674</v>
      </c>
      <c r="L7" s="15">
        <f t="shared" si="0"/>
        <v>605.04591042000004</v>
      </c>
      <c r="M7" s="15">
        <f t="shared" si="0"/>
        <v>12528.96</v>
      </c>
      <c r="N7" s="15">
        <f t="shared" si="0"/>
        <v>0</v>
      </c>
      <c r="O7" s="15">
        <f t="shared" si="0"/>
        <v>13134.005910419999</v>
      </c>
      <c r="P7" s="15">
        <f t="shared" si="0"/>
        <v>35168.824291826677</v>
      </c>
    </row>
    <row r="8" spans="1:16" ht="12" customHeight="1" x14ac:dyDescent="0.25">
      <c r="A8" s="7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9"/>
      <c r="M8" s="9"/>
      <c r="N8" s="9"/>
      <c r="O8" s="9"/>
    </row>
    <row r="9" spans="1:16" x14ac:dyDescent="0.25">
      <c r="A9" s="9" t="s">
        <v>41</v>
      </c>
      <c r="B9" s="18">
        <v>7637.8262418333325</v>
      </c>
      <c r="C9" s="18">
        <v>15275.652483666665</v>
      </c>
      <c r="D9" s="18">
        <v>9820.0714999999964</v>
      </c>
      <c r="E9" s="18">
        <v>982.00650676499981</v>
      </c>
      <c r="F9" s="18">
        <v>1636.6773593500002</v>
      </c>
      <c r="G9" s="18">
        <v>3063.5611875</v>
      </c>
      <c r="H9" s="18">
        <v>1636.6773593500002</v>
      </c>
      <c r="I9" s="18">
        <v>654.67100450999988</v>
      </c>
      <c r="J9" s="18">
        <v>15275.652483666665</v>
      </c>
      <c r="K9" s="47">
        <f>SUM(B9:H9)+J9</f>
        <v>55328.125122131663</v>
      </c>
      <c r="L9" s="48">
        <f>+I9</f>
        <v>654.67100450999988</v>
      </c>
      <c r="M9" s="48">
        <v>14777.05</v>
      </c>
      <c r="N9" s="49">
        <v>0</v>
      </c>
      <c r="O9" s="49">
        <f>+L9+M9+N9</f>
        <v>15431.72100451</v>
      </c>
      <c r="P9" s="50">
        <f>+K9-O9</f>
        <v>39896.404117621663</v>
      </c>
    </row>
    <row r="10" spans="1:16" ht="15.75" thickBot="1" x14ac:dyDescent="0.3">
      <c r="A10" s="9" t="s">
        <v>43</v>
      </c>
      <c r="B10" s="10">
        <v>1197.4860168333335</v>
      </c>
      <c r="C10" s="10">
        <v>2394.9720336666669</v>
      </c>
      <c r="D10" s="10">
        <v>0</v>
      </c>
      <c r="E10" s="10">
        <v>107.773741515</v>
      </c>
      <c r="F10" s="10">
        <v>179.622902525</v>
      </c>
      <c r="G10" s="10">
        <v>0</v>
      </c>
      <c r="H10" s="10">
        <v>179.622902525</v>
      </c>
      <c r="I10" s="10">
        <v>71.849161010000003</v>
      </c>
      <c r="J10" s="10">
        <v>2394.9720336666669</v>
      </c>
      <c r="K10" s="2">
        <f>SUM(B10:H10)+J10</f>
        <v>6454.4496307316676</v>
      </c>
      <c r="L10" s="12">
        <f>+I10</f>
        <v>71.849161010000003</v>
      </c>
      <c r="M10" s="12">
        <v>517.23663726293353</v>
      </c>
      <c r="N10" s="12">
        <v>0</v>
      </c>
      <c r="O10" s="12">
        <f>+L10+M10+N10</f>
        <v>589.08579827293352</v>
      </c>
      <c r="P10" s="51">
        <f>+K10-O10</f>
        <v>5865.3638324587337</v>
      </c>
    </row>
    <row r="11" spans="1:16" ht="15.75" thickTop="1" x14ac:dyDescent="0.25">
      <c r="A11" s="14" t="s">
        <v>13</v>
      </c>
      <c r="B11" s="15">
        <f>SUM(B9:B10)</f>
        <v>8835.312258666665</v>
      </c>
      <c r="C11" s="15">
        <f t="shared" ref="C11:P11" si="1">SUM(C9:C10)</f>
        <v>17670.62451733333</v>
      </c>
      <c r="D11" s="15">
        <f t="shared" si="1"/>
        <v>9820.0714999999964</v>
      </c>
      <c r="E11" s="15">
        <f t="shared" si="1"/>
        <v>1089.7802482799998</v>
      </c>
      <c r="F11" s="15">
        <f t="shared" si="1"/>
        <v>1816.3002618750002</v>
      </c>
      <c r="G11" s="15">
        <f t="shared" si="1"/>
        <v>3063.5611875</v>
      </c>
      <c r="H11" s="15">
        <f t="shared" si="1"/>
        <v>1816.3002618750002</v>
      </c>
      <c r="I11" s="15">
        <f t="shared" si="1"/>
        <v>726.52016551999986</v>
      </c>
      <c r="J11" s="15">
        <f t="shared" si="1"/>
        <v>17670.62451733333</v>
      </c>
      <c r="K11" s="15">
        <f t="shared" si="1"/>
        <v>61782.574752863329</v>
      </c>
      <c r="L11" s="15">
        <f t="shared" si="1"/>
        <v>726.52016551999986</v>
      </c>
      <c r="M11" s="15">
        <f t="shared" si="1"/>
        <v>15294.286637262932</v>
      </c>
      <c r="N11" s="15">
        <f t="shared" si="1"/>
        <v>0</v>
      </c>
      <c r="O11" s="15">
        <f t="shared" si="1"/>
        <v>16020.806802782934</v>
      </c>
      <c r="P11" s="15">
        <f t="shared" si="1"/>
        <v>45761.767950080393</v>
      </c>
    </row>
    <row r="12" spans="1:16" ht="12.75" customHeight="1" x14ac:dyDescent="0.25">
      <c r="A12" s="7" t="s">
        <v>30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9"/>
      <c r="M12" s="9"/>
      <c r="N12" s="9"/>
      <c r="O12" s="9"/>
    </row>
    <row r="13" spans="1:16" ht="15.75" thickBot="1" x14ac:dyDescent="0.3">
      <c r="A13" s="9" t="s">
        <v>15</v>
      </c>
      <c r="B13" s="10">
        <v>7058.8683403333334</v>
      </c>
      <c r="C13" s="10">
        <v>14117.736680666667</v>
      </c>
      <c r="D13" s="10">
        <v>9075.6905000000042</v>
      </c>
      <c r="E13" s="10">
        <v>907.56886563</v>
      </c>
      <c r="F13" s="10">
        <v>1512.6145674749998</v>
      </c>
      <c r="G13" s="10">
        <v>0</v>
      </c>
      <c r="H13" s="10">
        <v>1512.6145674749998</v>
      </c>
      <c r="I13" s="10">
        <v>605.04591042000004</v>
      </c>
      <c r="J13" s="10">
        <v>14117.736680666667</v>
      </c>
      <c r="K13" s="2">
        <f>SUM(B13:H13)+J13</f>
        <v>48302.830202246674</v>
      </c>
      <c r="L13" s="12">
        <f>+I13</f>
        <v>605.04591042000004</v>
      </c>
      <c r="M13" s="12">
        <v>12528.96</v>
      </c>
      <c r="N13" s="12">
        <v>0</v>
      </c>
      <c r="O13" s="12">
        <f>+L13+M13+N13</f>
        <v>13134.005910419999</v>
      </c>
      <c r="P13" s="51">
        <f>+K13-O13</f>
        <v>35168.824291826677</v>
      </c>
    </row>
    <row r="14" spans="1:16" ht="15.75" thickTop="1" x14ac:dyDescent="0.25">
      <c r="A14" s="14" t="s">
        <v>13</v>
      </c>
      <c r="B14" s="15">
        <f>SUM(B13)</f>
        <v>7058.8683403333334</v>
      </c>
      <c r="C14" s="15">
        <f t="shared" ref="C14:P14" si="2">SUM(C13)</f>
        <v>14117.736680666667</v>
      </c>
      <c r="D14" s="15">
        <f t="shared" si="2"/>
        <v>9075.6905000000042</v>
      </c>
      <c r="E14" s="15">
        <f t="shared" si="2"/>
        <v>907.56886563</v>
      </c>
      <c r="F14" s="15">
        <f t="shared" si="2"/>
        <v>1512.6145674749998</v>
      </c>
      <c r="G14" s="15">
        <f t="shared" si="2"/>
        <v>0</v>
      </c>
      <c r="H14" s="15">
        <f t="shared" si="2"/>
        <v>1512.6145674749998</v>
      </c>
      <c r="I14" s="15">
        <f t="shared" si="2"/>
        <v>605.04591042000004</v>
      </c>
      <c r="J14" s="15">
        <f t="shared" si="2"/>
        <v>14117.736680666667</v>
      </c>
      <c r="K14" s="15">
        <f t="shared" si="2"/>
        <v>48302.830202246674</v>
      </c>
      <c r="L14" s="15">
        <f t="shared" si="2"/>
        <v>605.04591042000004</v>
      </c>
      <c r="M14" s="15">
        <f t="shared" si="2"/>
        <v>12528.96</v>
      </c>
      <c r="N14" s="15">
        <f t="shared" si="2"/>
        <v>0</v>
      </c>
      <c r="O14" s="15">
        <f t="shared" si="2"/>
        <v>13134.005910419999</v>
      </c>
      <c r="P14" s="15">
        <f t="shared" si="2"/>
        <v>35168.824291826677</v>
      </c>
    </row>
    <row r="15" spans="1:16" ht="13.5" customHeight="1" x14ac:dyDescent="0.25">
      <c r="A15" s="7" t="s">
        <v>34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9"/>
      <c r="M15" s="9"/>
      <c r="N15" s="9"/>
      <c r="O15" s="9"/>
    </row>
    <row r="16" spans="1:16" ht="15.75" thickBot="1" x14ac:dyDescent="0.3">
      <c r="A16" s="9" t="s">
        <v>16</v>
      </c>
      <c r="B16" s="10">
        <v>5042.0503521666669</v>
      </c>
      <c r="C16" s="10">
        <v>10084.100704333334</v>
      </c>
      <c r="D16" s="10">
        <v>0</v>
      </c>
      <c r="E16" s="10">
        <v>453.784531695</v>
      </c>
      <c r="F16" s="10">
        <v>756.30755282500013</v>
      </c>
      <c r="G16" s="10">
        <v>0</v>
      </c>
      <c r="H16" s="10">
        <v>756.30755282500013</v>
      </c>
      <c r="I16" s="10">
        <v>302.52302113000002</v>
      </c>
      <c r="J16" s="10">
        <v>10084.100704333334</v>
      </c>
      <c r="K16" s="2">
        <f>SUM(B16:H16)+J16</f>
        <v>27176.651398178336</v>
      </c>
      <c r="L16" s="12">
        <f>+I16</f>
        <v>302.52302113000002</v>
      </c>
      <c r="M16" s="12">
        <v>5894.9327112999963</v>
      </c>
      <c r="N16" s="12">
        <v>0</v>
      </c>
      <c r="O16" s="12">
        <f>+L16+M16+N16</f>
        <v>6197.4557324299967</v>
      </c>
      <c r="P16" s="51">
        <f>+K16-O16</f>
        <v>20979.195665748339</v>
      </c>
    </row>
    <row r="17" spans="1:17" ht="15.75" thickTop="1" x14ac:dyDescent="0.25">
      <c r="A17" s="14" t="s">
        <v>13</v>
      </c>
      <c r="B17" s="15">
        <f>SUM(B16)</f>
        <v>5042.0503521666669</v>
      </c>
      <c r="C17" s="15">
        <f t="shared" ref="C17:P17" si="3">SUM(C16)</f>
        <v>10084.100704333334</v>
      </c>
      <c r="D17" s="15">
        <f t="shared" si="3"/>
        <v>0</v>
      </c>
      <c r="E17" s="15">
        <f t="shared" si="3"/>
        <v>453.784531695</v>
      </c>
      <c r="F17" s="15">
        <f t="shared" si="3"/>
        <v>756.30755282500013</v>
      </c>
      <c r="G17" s="15">
        <f t="shared" si="3"/>
        <v>0</v>
      </c>
      <c r="H17" s="15">
        <f t="shared" si="3"/>
        <v>756.30755282500013</v>
      </c>
      <c r="I17" s="15">
        <f t="shared" si="3"/>
        <v>302.52302113000002</v>
      </c>
      <c r="J17" s="15">
        <f t="shared" si="3"/>
        <v>10084.100704333334</v>
      </c>
      <c r="K17" s="15">
        <f t="shared" si="3"/>
        <v>27176.651398178336</v>
      </c>
      <c r="L17" s="15">
        <f t="shared" si="3"/>
        <v>302.52302113000002</v>
      </c>
      <c r="M17" s="15">
        <f t="shared" si="3"/>
        <v>5894.9327112999963</v>
      </c>
      <c r="N17" s="15">
        <f t="shared" si="3"/>
        <v>0</v>
      </c>
      <c r="O17" s="15">
        <f t="shared" si="3"/>
        <v>6197.4557324299967</v>
      </c>
      <c r="P17" s="15">
        <f t="shared" si="3"/>
        <v>20979.195665748339</v>
      </c>
    </row>
    <row r="18" spans="1:17" ht="13.5" customHeight="1" x14ac:dyDescent="0.25">
      <c r="A18" s="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9"/>
      <c r="M18" s="9"/>
      <c r="N18" s="9"/>
      <c r="O18" s="9"/>
    </row>
    <row r="19" spans="1:17" ht="15.75" thickBot="1" x14ac:dyDescent="0.3">
      <c r="A19" s="9" t="s">
        <v>36</v>
      </c>
      <c r="B19" s="10">
        <v>5042.0503521666669</v>
      </c>
      <c r="C19" s="10">
        <v>10084.100704333334</v>
      </c>
      <c r="D19" s="10">
        <v>0</v>
      </c>
      <c r="E19" s="10">
        <v>453.784531695</v>
      </c>
      <c r="F19" s="10">
        <v>756.30755282500013</v>
      </c>
      <c r="G19" s="10">
        <v>0</v>
      </c>
      <c r="H19" s="10">
        <v>756.30755282500013</v>
      </c>
      <c r="I19" s="10">
        <v>302.52302113000002</v>
      </c>
      <c r="J19" s="10">
        <v>10084.100704333334</v>
      </c>
      <c r="K19" s="2">
        <f>SUM(B19:H19)+J19</f>
        <v>27176.651398178336</v>
      </c>
      <c r="L19" s="12">
        <f>+I19</f>
        <v>302.52302113000002</v>
      </c>
      <c r="M19" s="12">
        <v>5894.9327112999963</v>
      </c>
      <c r="N19" s="12">
        <v>0</v>
      </c>
      <c r="O19" s="12">
        <f>+L19+M19+N19</f>
        <v>6197.4557324299967</v>
      </c>
      <c r="P19" s="51">
        <f>+K19-O19</f>
        <v>20979.195665748339</v>
      </c>
    </row>
    <row r="20" spans="1:17" ht="15.75" thickTop="1" x14ac:dyDescent="0.25">
      <c r="A20" s="14" t="s">
        <v>13</v>
      </c>
      <c r="B20" s="15">
        <f>SUM(B19)</f>
        <v>5042.0503521666669</v>
      </c>
      <c r="C20" s="15">
        <f t="shared" ref="C20:P20" si="4">SUM(C19)</f>
        <v>10084.100704333334</v>
      </c>
      <c r="D20" s="15">
        <f t="shared" si="4"/>
        <v>0</v>
      </c>
      <c r="E20" s="15">
        <f t="shared" si="4"/>
        <v>453.784531695</v>
      </c>
      <c r="F20" s="15">
        <f t="shared" si="4"/>
        <v>756.30755282500013</v>
      </c>
      <c r="G20" s="15">
        <f t="shared" si="4"/>
        <v>0</v>
      </c>
      <c r="H20" s="15">
        <f t="shared" si="4"/>
        <v>756.30755282500013</v>
      </c>
      <c r="I20" s="15">
        <f t="shared" si="4"/>
        <v>302.52302113000002</v>
      </c>
      <c r="J20" s="15">
        <f t="shared" si="4"/>
        <v>10084.100704333334</v>
      </c>
      <c r="K20" s="15">
        <f t="shared" si="4"/>
        <v>27176.651398178336</v>
      </c>
      <c r="L20" s="15">
        <f t="shared" si="4"/>
        <v>302.52302113000002</v>
      </c>
      <c r="M20" s="15">
        <f t="shared" si="4"/>
        <v>5894.9327112999963</v>
      </c>
      <c r="N20" s="15">
        <f t="shared" si="4"/>
        <v>0</v>
      </c>
      <c r="O20" s="15">
        <f t="shared" si="4"/>
        <v>6197.4557324299967</v>
      </c>
      <c r="P20" s="15">
        <f t="shared" si="4"/>
        <v>20979.195665748339</v>
      </c>
    </row>
    <row r="21" spans="1:17" ht="12.75" customHeight="1" x14ac:dyDescent="0.25">
      <c r="A21" s="7" t="s">
        <v>33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9"/>
      <c r="M21" s="9"/>
      <c r="N21" s="9"/>
      <c r="O21" s="9"/>
    </row>
    <row r="22" spans="1:17" x14ac:dyDescent="0.25">
      <c r="A22" s="9" t="s">
        <v>21</v>
      </c>
      <c r="B22" s="18">
        <v>3781.5368671666656</v>
      </c>
      <c r="C22" s="18">
        <v>7563.0737343333312</v>
      </c>
      <c r="D22" s="18">
        <v>0</v>
      </c>
      <c r="E22" s="18">
        <v>340.33831804499988</v>
      </c>
      <c r="F22" s="18">
        <v>567.23053007500005</v>
      </c>
      <c r="G22" s="18">
        <v>0</v>
      </c>
      <c r="H22" s="18">
        <v>567.23053007500005</v>
      </c>
      <c r="I22" s="18">
        <v>226.89221202999997</v>
      </c>
      <c r="J22" s="18">
        <v>7563.0737343333312</v>
      </c>
      <c r="K22" s="47">
        <f>SUM(B22:H22)+J22</f>
        <v>20382.483714028327</v>
      </c>
      <c r="L22" s="48">
        <f>+I22</f>
        <v>226.89221202999997</v>
      </c>
      <c r="M22" s="48">
        <v>3689.1346623152003</v>
      </c>
      <c r="N22" s="49">
        <v>0</v>
      </c>
      <c r="O22" s="49">
        <f>+L22+M22+N22</f>
        <v>3916.0268743452002</v>
      </c>
      <c r="P22" s="50">
        <f>+K22-O22</f>
        <v>16466.456839683127</v>
      </c>
    </row>
    <row r="23" spans="1:17" ht="15.75" thickBot="1" x14ac:dyDescent="0.3">
      <c r="A23" s="11" t="s">
        <v>42</v>
      </c>
      <c r="B23" s="10">
        <v>1359.0437999999999</v>
      </c>
      <c r="C23" s="10">
        <v>2718.0875999999998</v>
      </c>
      <c r="D23" s="10">
        <v>0</v>
      </c>
      <c r="E23" s="10">
        <v>122.31394199999998</v>
      </c>
      <c r="F23" s="10">
        <v>203.85657000000003</v>
      </c>
      <c r="G23" s="10">
        <v>0</v>
      </c>
      <c r="H23" s="10">
        <v>203.85657000000003</v>
      </c>
      <c r="I23" s="10">
        <v>81.542627999999993</v>
      </c>
      <c r="J23" s="10">
        <v>2718.0875999999998</v>
      </c>
      <c r="K23" s="2">
        <f>SUM(B23:H23)+J23</f>
        <v>7325.2460819999997</v>
      </c>
      <c r="L23" s="12">
        <f>+I23</f>
        <v>81.542627999999993</v>
      </c>
      <c r="M23" s="12">
        <v>782.11202671999899</v>
      </c>
      <c r="N23" s="12">
        <v>0</v>
      </c>
      <c r="O23" s="12">
        <f>+L23+M23+N23</f>
        <v>863.65465471999903</v>
      </c>
      <c r="P23" s="51">
        <f>+K23-O23</f>
        <v>6461.591427280001</v>
      </c>
    </row>
    <row r="24" spans="1:17" ht="15.75" thickTop="1" x14ac:dyDescent="0.25">
      <c r="A24" s="22" t="s">
        <v>13</v>
      </c>
      <c r="B24" s="15">
        <f>SUM(B22:B23)</f>
        <v>5140.5806671666651</v>
      </c>
      <c r="C24" s="15">
        <f t="shared" ref="C24:P24" si="5">SUM(C22:C23)</f>
        <v>10281.16133433333</v>
      </c>
      <c r="D24" s="15">
        <f t="shared" si="5"/>
        <v>0</v>
      </c>
      <c r="E24" s="15">
        <f t="shared" si="5"/>
        <v>462.65226004499988</v>
      </c>
      <c r="F24" s="15">
        <f t="shared" si="5"/>
        <v>771.08710007500008</v>
      </c>
      <c r="G24" s="15">
        <f t="shared" si="5"/>
        <v>0</v>
      </c>
      <c r="H24" s="15">
        <f t="shared" si="5"/>
        <v>771.08710007500008</v>
      </c>
      <c r="I24" s="15">
        <f t="shared" si="5"/>
        <v>308.43484002999998</v>
      </c>
      <c r="J24" s="15">
        <f t="shared" si="5"/>
        <v>10281.16133433333</v>
      </c>
      <c r="K24" s="15">
        <f t="shared" si="5"/>
        <v>27707.729796028325</v>
      </c>
      <c r="L24" s="15">
        <f t="shared" si="5"/>
        <v>308.43484002999998</v>
      </c>
      <c r="M24" s="15">
        <f t="shared" si="5"/>
        <v>4471.2466890351989</v>
      </c>
      <c r="N24" s="15">
        <f t="shared" si="5"/>
        <v>0</v>
      </c>
      <c r="O24" s="15">
        <f t="shared" si="5"/>
        <v>4779.6815290651994</v>
      </c>
      <c r="P24" s="15">
        <f t="shared" si="5"/>
        <v>22928.048266963127</v>
      </c>
    </row>
    <row r="25" spans="1:17" ht="12" customHeight="1" x14ac:dyDescent="0.25">
      <c r="A25" s="7" t="s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9"/>
      <c r="M25" s="9"/>
      <c r="N25" s="9"/>
      <c r="O25" s="9"/>
    </row>
    <row r="26" spans="1:17" s="24" customFormat="1" ht="12" customHeight="1" x14ac:dyDescent="0.25">
      <c r="A26" s="17" t="s">
        <v>37</v>
      </c>
      <c r="B26" s="18">
        <v>1092.4270811666665</v>
      </c>
      <c r="C26" s="18">
        <v>2184.8541623333331</v>
      </c>
      <c r="D26" s="18">
        <v>0</v>
      </c>
      <c r="E26" s="18">
        <v>98.318437304999989</v>
      </c>
      <c r="F26" s="18">
        <v>163.86406217499999</v>
      </c>
      <c r="G26" s="18">
        <v>0</v>
      </c>
      <c r="H26" s="18">
        <v>163.86406217499999</v>
      </c>
      <c r="I26" s="18">
        <v>65.545624869999997</v>
      </c>
      <c r="J26" s="18">
        <v>2184.8541623333331</v>
      </c>
      <c r="K26" s="47">
        <f t="shared" ref="K26:K27" si="6">SUM(B26:H26)+J26</f>
        <v>5888.1819674883327</v>
      </c>
      <c r="L26" s="48">
        <f t="shared" ref="L26:L27" si="7">+I26</f>
        <v>65.545624869999997</v>
      </c>
      <c r="M26" s="48">
        <v>327.87081286186617</v>
      </c>
      <c r="N26" s="49">
        <v>0</v>
      </c>
      <c r="O26" s="49">
        <f t="shared" ref="O26:O27" si="8">+L26+M26+N26</f>
        <v>393.41643773186615</v>
      </c>
      <c r="P26" s="50">
        <f t="shared" ref="P26:P27" si="9">+K26-O26</f>
        <v>5494.765529756467</v>
      </c>
    </row>
    <row r="27" spans="1:17" s="24" customFormat="1" ht="12" customHeight="1" x14ac:dyDescent="0.25">
      <c r="A27" s="17" t="s">
        <v>18</v>
      </c>
      <c r="B27" s="18">
        <v>1359.0437999999999</v>
      </c>
      <c r="C27" s="18">
        <v>2718.0875999999998</v>
      </c>
      <c r="D27" s="18">
        <v>0</v>
      </c>
      <c r="E27" s="18">
        <v>122.31394199999998</v>
      </c>
      <c r="F27" s="18">
        <v>203.85657000000003</v>
      </c>
      <c r="G27" s="18">
        <v>0</v>
      </c>
      <c r="H27" s="18">
        <v>203.85657000000003</v>
      </c>
      <c r="I27" s="18">
        <v>81.542627999999993</v>
      </c>
      <c r="J27" s="18">
        <v>2718.0875999999998</v>
      </c>
      <c r="K27" s="47">
        <f t="shared" si="6"/>
        <v>7325.2460819999997</v>
      </c>
      <c r="L27" s="48">
        <f t="shared" si="7"/>
        <v>81.542627999999993</v>
      </c>
      <c r="M27" s="48">
        <v>782.11202671999899</v>
      </c>
      <c r="N27" s="49">
        <v>0</v>
      </c>
      <c r="O27" s="49">
        <f t="shared" si="8"/>
        <v>863.65465471999903</v>
      </c>
      <c r="P27" s="50">
        <f t="shared" si="9"/>
        <v>6461.591427280001</v>
      </c>
    </row>
    <row r="28" spans="1:17" s="24" customFormat="1" ht="13.5" customHeight="1" thickBot="1" x14ac:dyDescent="0.3">
      <c r="A28" s="17" t="s">
        <v>19</v>
      </c>
      <c r="B28" s="10">
        <v>3781.5368671666656</v>
      </c>
      <c r="C28" s="10">
        <v>7563.0737343333312</v>
      </c>
      <c r="D28" s="10">
        <v>0</v>
      </c>
      <c r="E28" s="10">
        <v>340.33831804499988</v>
      </c>
      <c r="F28" s="10">
        <v>567.23053007500005</v>
      </c>
      <c r="G28" s="10">
        <v>0</v>
      </c>
      <c r="H28" s="10">
        <v>567.23053007500005</v>
      </c>
      <c r="I28" s="10">
        <v>226.89221202999997</v>
      </c>
      <c r="J28" s="10">
        <v>7563.0737343333312</v>
      </c>
      <c r="K28" s="2">
        <f>SUM(B28:H28)+J28</f>
        <v>20382.483714028327</v>
      </c>
      <c r="L28" s="12">
        <f>+I28</f>
        <v>226.89221202999997</v>
      </c>
      <c r="M28" s="12">
        <v>3689.1346623152003</v>
      </c>
      <c r="N28" s="12">
        <v>0</v>
      </c>
      <c r="O28" s="12">
        <f>+L28+M28+N28</f>
        <v>3916.0268743452002</v>
      </c>
      <c r="P28" s="51">
        <f>+K28-O28</f>
        <v>16466.456839683127</v>
      </c>
      <c r="Q28" s="54"/>
    </row>
    <row r="29" spans="1:17" s="24" customFormat="1" ht="15.75" thickTop="1" x14ac:dyDescent="0.25">
      <c r="A29" s="25" t="s">
        <v>13</v>
      </c>
      <c r="B29" s="15">
        <f t="shared" ref="B29:P29" si="10">SUM(B26:B28)</f>
        <v>6233.0077483333316</v>
      </c>
      <c r="C29" s="15">
        <f t="shared" si="10"/>
        <v>12466.015496666663</v>
      </c>
      <c r="D29" s="15">
        <f t="shared" si="10"/>
        <v>0</v>
      </c>
      <c r="E29" s="15">
        <f t="shared" si="10"/>
        <v>560.97069734999991</v>
      </c>
      <c r="F29" s="15">
        <f t="shared" si="10"/>
        <v>934.95116225000004</v>
      </c>
      <c r="G29" s="15">
        <f t="shared" si="10"/>
        <v>0</v>
      </c>
      <c r="H29" s="15">
        <f t="shared" si="10"/>
        <v>934.95116225000004</v>
      </c>
      <c r="I29" s="15">
        <f t="shared" si="10"/>
        <v>373.98046489999996</v>
      </c>
      <c r="J29" s="15">
        <f t="shared" si="10"/>
        <v>12466.015496666663</v>
      </c>
      <c r="K29" s="15">
        <f t="shared" si="10"/>
        <v>33595.911763516662</v>
      </c>
      <c r="L29" s="15">
        <f t="shared" si="10"/>
        <v>373.98046489999996</v>
      </c>
      <c r="M29" s="15">
        <f t="shared" si="10"/>
        <v>4799.1175018970653</v>
      </c>
      <c r="N29" s="15">
        <f t="shared" si="10"/>
        <v>0</v>
      </c>
      <c r="O29" s="15">
        <f t="shared" si="10"/>
        <v>5173.097966797066</v>
      </c>
      <c r="P29" s="15">
        <f t="shared" si="10"/>
        <v>28422.813796719594</v>
      </c>
    </row>
    <row r="30" spans="1:17" ht="12.75" hidden="1" customHeight="1" x14ac:dyDescent="0.25">
      <c r="A30" s="7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9"/>
      <c r="M30" s="9"/>
      <c r="N30" s="9"/>
      <c r="O30" s="9"/>
    </row>
    <row r="31" spans="1:17" ht="15.75" hidden="1" thickBo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</row>
    <row r="32" spans="1:17" ht="15.75" hidden="1" thickTop="1" x14ac:dyDescent="0.25">
      <c r="A32" s="14" t="s">
        <v>13</v>
      </c>
      <c r="B32" s="15">
        <f>SUM(B31)</f>
        <v>0</v>
      </c>
      <c r="C32" s="15">
        <f t="shared" ref="C32:N32" si="11">SUM(C31)</f>
        <v>0</v>
      </c>
      <c r="D32" s="15">
        <f>SUM(D31)</f>
        <v>0</v>
      </c>
      <c r="E32" s="15">
        <f t="shared" si="11"/>
        <v>0</v>
      </c>
      <c r="F32" s="15">
        <f t="shared" si="11"/>
        <v>0</v>
      </c>
      <c r="G32" s="15">
        <f t="shared" si="11"/>
        <v>0</v>
      </c>
      <c r="H32" s="15">
        <f t="shared" si="11"/>
        <v>0</v>
      </c>
      <c r="I32" s="15">
        <f t="shared" si="11"/>
        <v>0</v>
      </c>
      <c r="J32" s="15">
        <f t="shared" si="11"/>
        <v>0</v>
      </c>
      <c r="K32" s="15">
        <f t="shared" si="11"/>
        <v>0</v>
      </c>
      <c r="L32" s="16">
        <f t="shared" si="11"/>
        <v>0</v>
      </c>
      <c r="M32" s="16">
        <f t="shared" si="11"/>
        <v>0</v>
      </c>
      <c r="N32" s="16">
        <f t="shared" si="11"/>
        <v>0</v>
      </c>
      <c r="O32" s="16"/>
    </row>
    <row r="33" spans="1:16" ht="12" customHeight="1" x14ac:dyDescent="0.25">
      <c r="A33" s="7" t="s">
        <v>40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9"/>
      <c r="M33" s="9"/>
      <c r="N33" s="9"/>
      <c r="O33" s="9"/>
    </row>
    <row r="34" spans="1:16" ht="15.75" thickBot="1" x14ac:dyDescent="0.3">
      <c r="A34" s="9" t="s">
        <v>39</v>
      </c>
      <c r="B34" s="10">
        <v>3781.5368671666656</v>
      </c>
      <c r="C34" s="10">
        <v>7563.0737343333312</v>
      </c>
      <c r="D34" s="10">
        <v>0</v>
      </c>
      <c r="E34" s="10">
        <v>340.33831804499988</v>
      </c>
      <c r="F34" s="10">
        <v>567.23053007500005</v>
      </c>
      <c r="G34" s="10">
        <v>0</v>
      </c>
      <c r="H34" s="10">
        <v>567.23053007500005</v>
      </c>
      <c r="I34" s="10">
        <v>226.89221202999997</v>
      </c>
      <c r="J34" s="10">
        <v>7563.0737343333312</v>
      </c>
      <c r="K34" s="2">
        <f>SUM(B34:H34)+J34</f>
        <v>20382.483714028327</v>
      </c>
      <c r="L34" s="12">
        <f>+I34</f>
        <v>226.89221202999997</v>
      </c>
      <c r="M34" s="12">
        <v>3689.1346623152003</v>
      </c>
      <c r="N34" s="12">
        <v>0</v>
      </c>
      <c r="O34" s="12">
        <f>+L34+M34+N34</f>
        <v>3916.0268743452002</v>
      </c>
      <c r="P34" s="51">
        <f>+K34-O34</f>
        <v>16466.456839683127</v>
      </c>
    </row>
    <row r="35" spans="1:16" ht="15.75" thickTop="1" x14ac:dyDescent="0.25">
      <c r="A35" s="14" t="s">
        <v>13</v>
      </c>
      <c r="B35" s="15">
        <f>SUM(B34)</f>
        <v>3781.5368671666656</v>
      </c>
      <c r="C35" s="15">
        <f t="shared" ref="C35:P35" si="12">SUM(C34)</f>
        <v>7563.0737343333312</v>
      </c>
      <c r="D35" s="15">
        <f t="shared" si="12"/>
        <v>0</v>
      </c>
      <c r="E35" s="15">
        <f t="shared" si="12"/>
        <v>340.33831804499988</v>
      </c>
      <c r="F35" s="15">
        <f t="shared" si="12"/>
        <v>567.23053007500005</v>
      </c>
      <c r="G35" s="15">
        <f t="shared" si="12"/>
        <v>0</v>
      </c>
      <c r="H35" s="15">
        <f t="shared" si="12"/>
        <v>567.23053007500005</v>
      </c>
      <c r="I35" s="15">
        <f t="shared" si="12"/>
        <v>226.89221202999997</v>
      </c>
      <c r="J35" s="15">
        <f t="shared" si="12"/>
        <v>7563.0737343333312</v>
      </c>
      <c r="K35" s="15">
        <f t="shared" si="12"/>
        <v>20382.483714028327</v>
      </c>
      <c r="L35" s="15">
        <f t="shared" si="12"/>
        <v>226.89221202999997</v>
      </c>
      <c r="M35" s="15">
        <f t="shared" si="12"/>
        <v>3689.1346623152003</v>
      </c>
      <c r="N35" s="15">
        <f t="shared" si="12"/>
        <v>0</v>
      </c>
      <c r="O35" s="15">
        <f t="shared" si="12"/>
        <v>3916.0268743452002</v>
      </c>
      <c r="P35" s="15">
        <f t="shared" si="12"/>
        <v>16466.456839683127</v>
      </c>
    </row>
    <row r="36" spans="1:16" x14ac:dyDescent="0.25">
      <c r="A36" s="7" t="s">
        <v>20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9"/>
      <c r="M36" s="9"/>
      <c r="N36" s="9"/>
      <c r="O36" s="9"/>
    </row>
    <row r="37" spans="1:16" ht="15.75" thickBot="1" x14ac:dyDescent="0.3">
      <c r="A37" s="9" t="s">
        <v>17</v>
      </c>
      <c r="B37" s="10">
        <v>3781.5368671666656</v>
      </c>
      <c r="C37" s="10">
        <v>7563.0737343333312</v>
      </c>
      <c r="D37" s="10">
        <v>0</v>
      </c>
      <c r="E37" s="10">
        <v>340.33831804499988</v>
      </c>
      <c r="F37" s="10">
        <v>567.23053007500005</v>
      </c>
      <c r="G37" s="10">
        <v>0</v>
      </c>
      <c r="H37" s="10">
        <v>567.23053007500005</v>
      </c>
      <c r="I37" s="10">
        <v>226.89221202999997</v>
      </c>
      <c r="J37" s="10">
        <v>7563.0737343333312</v>
      </c>
      <c r="K37" s="2">
        <f>SUM(B37:H37)+J37</f>
        <v>20382.483714028327</v>
      </c>
      <c r="L37" s="12">
        <f>+I37</f>
        <v>226.89221202999997</v>
      </c>
      <c r="M37" s="12">
        <v>3689.1346623152003</v>
      </c>
      <c r="N37" s="12">
        <v>0</v>
      </c>
      <c r="O37" s="12">
        <f>+L37+M37+N37</f>
        <v>3916.0268743452002</v>
      </c>
      <c r="P37" s="51">
        <f>+K37-O37</f>
        <v>16466.456839683127</v>
      </c>
    </row>
    <row r="38" spans="1:16" ht="15.75" thickTop="1" x14ac:dyDescent="0.25">
      <c r="A38" s="14" t="s">
        <v>13</v>
      </c>
      <c r="B38" s="52">
        <f>SUM(B37)</f>
        <v>3781.5368671666656</v>
      </c>
      <c r="C38" s="52">
        <f t="shared" ref="C38:P38" si="13">SUM(C37)</f>
        <v>7563.0737343333312</v>
      </c>
      <c r="D38" s="52">
        <f t="shared" si="13"/>
        <v>0</v>
      </c>
      <c r="E38" s="52">
        <f t="shared" si="13"/>
        <v>340.33831804499988</v>
      </c>
      <c r="F38" s="52">
        <f t="shared" si="13"/>
        <v>567.23053007500005</v>
      </c>
      <c r="G38" s="52">
        <f t="shared" si="13"/>
        <v>0</v>
      </c>
      <c r="H38" s="52">
        <f t="shared" si="13"/>
        <v>567.23053007500005</v>
      </c>
      <c r="I38" s="52">
        <f t="shared" si="13"/>
        <v>226.89221202999997</v>
      </c>
      <c r="J38" s="52">
        <f t="shared" si="13"/>
        <v>7563.0737343333312</v>
      </c>
      <c r="K38" s="52">
        <f t="shared" si="13"/>
        <v>20382.483714028327</v>
      </c>
      <c r="L38" s="52">
        <f t="shared" si="13"/>
        <v>226.89221202999997</v>
      </c>
      <c r="M38" s="52">
        <f t="shared" si="13"/>
        <v>3689.1346623152003</v>
      </c>
      <c r="N38" s="52">
        <f t="shared" si="13"/>
        <v>0</v>
      </c>
      <c r="O38" s="52">
        <f t="shared" si="13"/>
        <v>3916.0268743452002</v>
      </c>
      <c r="P38" s="52">
        <f t="shared" si="13"/>
        <v>16466.456839683127</v>
      </c>
    </row>
    <row r="39" spans="1:16" x14ac:dyDescent="0.25">
      <c r="A39" s="22" t="s">
        <v>22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19"/>
      <c r="M39" s="19"/>
      <c r="N39" s="19"/>
      <c r="O39" s="9"/>
    </row>
    <row r="40" spans="1:16" ht="15.75" thickBot="1" x14ac:dyDescent="0.3">
      <c r="A40" s="9" t="s">
        <v>23</v>
      </c>
      <c r="B40" s="10">
        <v>3781.5368671666656</v>
      </c>
      <c r="C40" s="10">
        <v>7563.0737343333312</v>
      </c>
      <c r="D40" s="10">
        <v>0</v>
      </c>
      <c r="E40" s="10">
        <v>340.33831804499988</v>
      </c>
      <c r="F40" s="10">
        <v>567.23053007500005</v>
      </c>
      <c r="G40" s="10">
        <v>0</v>
      </c>
      <c r="H40" s="10">
        <v>567.23053007500005</v>
      </c>
      <c r="I40" s="10">
        <v>226.89221202999997</v>
      </c>
      <c r="J40" s="10">
        <v>7563.0737343333312</v>
      </c>
      <c r="K40" s="2">
        <f>SUM(B40:H40)+J40</f>
        <v>20382.483714028327</v>
      </c>
      <c r="L40" s="12">
        <f>+I40</f>
        <v>226.89221202999997</v>
      </c>
      <c r="M40" s="12">
        <v>3689.1346623152003</v>
      </c>
      <c r="N40" s="12">
        <v>0</v>
      </c>
      <c r="O40" s="12">
        <f>+L40+M40+N40</f>
        <v>3916.0268743452002</v>
      </c>
      <c r="P40" s="51">
        <f>+K40-O40</f>
        <v>16466.456839683127</v>
      </c>
    </row>
    <row r="41" spans="1:16" ht="16.5" thickTop="1" thickBot="1" x14ac:dyDescent="0.3">
      <c r="A41" s="14" t="s">
        <v>13</v>
      </c>
      <c r="B41" s="28">
        <f>SUM(B40)</f>
        <v>3781.5368671666656</v>
      </c>
      <c r="C41" s="28">
        <f t="shared" ref="C41:P41" si="14">SUM(C40)</f>
        <v>7563.0737343333312</v>
      </c>
      <c r="D41" s="28">
        <f t="shared" si="14"/>
        <v>0</v>
      </c>
      <c r="E41" s="28">
        <f t="shared" si="14"/>
        <v>340.33831804499988</v>
      </c>
      <c r="F41" s="28">
        <f t="shared" si="14"/>
        <v>567.23053007500005</v>
      </c>
      <c r="G41" s="28">
        <f t="shared" si="14"/>
        <v>0</v>
      </c>
      <c r="H41" s="28">
        <f t="shared" si="14"/>
        <v>567.23053007500005</v>
      </c>
      <c r="I41" s="28">
        <f t="shared" si="14"/>
        <v>226.89221202999997</v>
      </c>
      <c r="J41" s="28">
        <f t="shared" si="14"/>
        <v>7563.0737343333312</v>
      </c>
      <c r="K41" s="28">
        <f t="shared" si="14"/>
        <v>20382.483714028327</v>
      </c>
      <c r="L41" s="28">
        <f t="shared" si="14"/>
        <v>226.89221202999997</v>
      </c>
      <c r="M41" s="28">
        <f t="shared" si="14"/>
        <v>3689.1346623152003</v>
      </c>
      <c r="N41" s="28">
        <f t="shared" si="14"/>
        <v>0</v>
      </c>
      <c r="O41" s="28">
        <f t="shared" si="14"/>
        <v>3916.0268743452002</v>
      </c>
      <c r="P41" s="28">
        <f t="shared" si="14"/>
        <v>16466.456839683127</v>
      </c>
    </row>
    <row r="42" spans="1:16" ht="15.75" thickTop="1" x14ac:dyDescent="0.25">
      <c r="A42" s="14" t="s">
        <v>24</v>
      </c>
      <c r="B42" s="16">
        <f t="shared" ref="B42:P42" si="15">+B7+B11+B14+B17+B20+B24+B29+B32+B35+B38+B41</f>
        <v>55755.348660666663</v>
      </c>
      <c r="C42" s="16">
        <f t="shared" si="15"/>
        <v>111510.69732133333</v>
      </c>
      <c r="D42" s="16">
        <f t="shared" si="15"/>
        <v>27971.452500000007</v>
      </c>
      <c r="E42" s="16">
        <f t="shared" si="15"/>
        <v>5857.1249544599996</v>
      </c>
      <c r="F42" s="16">
        <f t="shared" si="15"/>
        <v>9761.8743550250001</v>
      </c>
      <c r="G42" s="16">
        <f t="shared" si="15"/>
        <v>3063.5611875</v>
      </c>
      <c r="H42" s="16">
        <f t="shared" si="15"/>
        <v>9761.8743550250001</v>
      </c>
      <c r="I42" s="16">
        <f t="shared" si="15"/>
        <v>3904.7499696399991</v>
      </c>
      <c r="J42" s="16">
        <f t="shared" si="15"/>
        <v>111510.69732133333</v>
      </c>
      <c r="K42" s="16">
        <f t="shared" si="15"/>
        <v>335192.6306553433</v>
      </c>
      <c r="L42" s="16">
        <f t="shared" si="15"/>
        <v>3904.7499696399991</v>
      </c>
      <c r="M42" s="16">
        <f t="shared" si="15"/>
        <v>72479.840237740806</v>
      </c>
      <c r="N42" s="16">
        <f t="shared" si="15"/>
        <v>0</v>
      </c>
      <c r="O42" s="16">
        <f t="shared" si="15"/>
        <v>76384.590207380796</v>
      </c>
      <c r="P42" s="16">
        <f t="shared" si="15"/>
        <v>258808.0404479625</v>
      </c>
    </row>
    <row r="43" spans="1:16" x14ac:dyDescent="0.25">
      <c r="A43" s="22"/>
      <c r="B43" s="9"/>
      <c r="C43" s="9"/>
      <c r="D43" s="9"/>
      <c r="E43" s="9"/>
      <c r="F43" s="9"/>
      <c r="G43" s="9"/>
      <c r="H43" s="9"/>
      <c r="I43" s="9"/>
      <c r="J43" s="9"/>
      <c r="M43" s="30" t="s">
        <v>25</v>
      </c>
      <c r="P43" s="30">
        <f>+P6</f>
        <v>35168.824291826677</v>
      </c>
    </row>
    <row r="44" spans="1:16" ht="15" customHeight="1" x14ac:dyDescent="0.25">
      <c r="A44" s="31"/>
      <c r="B44" s="9">
        <f>(B6+B9+B10+B13+B16+B19+B22+B23+B26+B27+B28+B34+B37+B40+B41)*2</f>
        <v>119073.77105566666</v>
      </c>
      <c r="C44" s="9"/>
      <c r="D44" s="9"/>
      <c r="E44" s="9"/>
      <c r="F44" s="9"/>
      <c r="G44" s="9"/>
      <c r="H44" s="20"/>
      <c r="I44" s="20"/>
      <c r="J44" s="20"/>
      <c r="M44" s="7"/>
      <c r="N44" s="32"/>
      <c r="O44" s="32"/>
      <c r="P44" s="33"/>
    </row>
    <row r="45" spans="1:16" x14ac:dyDescent="0.25">
      <c r="A45" s="34"/>
      <c r="B45" s="9"/>
      <c r="C45" s="9"/>
      <c r="D45" s="9"/>
      <c r="E45" s="9"/>
      <c r="F45" s="9"/>
      <c r="G45" s="9"/>
      <c r="H45" s="9"/>
      <c r="I45" s="9"/>
      <c r="J45" s="9"/>
      <c r="M45" s="35" t="s">
        <v>26</v>
      </c>
      <c r="N45" s="35"/>
      <c r="O45" s="35"/>
      <c r="P45" s="53">
        <f>+P42-P43</f>
        <v>223639.21615613584</v>
      </c>
    </row>
    <row r="46" spans="1:16" x14ac:dyDescent="0.25">
      <c r="A46" s="34"/>
      <c r="B46" s="9"/>
      <c r="C46" s="9"/>
      <c r="D46" s="9"/>
      <c r="E46" s="9"/>
      <c r="F46" s="9"/>
      <c r="G46" s="9"/>
      <c r="H46" s="9"/>
      <c r="J46" s="9"/>
      <c r="K46" s="9"/>
      <c r="L46" s="9"/>
      <c r="M46" s="9"/>
      <c r="N46" s="9"/>
      <c r="O46" s="9"/>
    </row>
    <row r="47" spans="1:16" x14ac:dyDescent="0.25">
      <c r="A47" s="38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6" x14ac:dyDescent="0.25">
      <c r="A48" s="3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5">
      <c r="A49" s="3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3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B54" s="9"/>
      <c r="C54" s="9"/>
      <c r="D54" s="9"/>
      <c r="E54" s="9"/>
      <c r="F54" s="9"/>
      <c r="G54" s="9"/>
      <c r="H54" s="9"/>
      <c r="I54" s="9"/>
    </row>
  </sheetData>
  <mergeCells count="3">
    <mergeCell ref="B1:N1"/>
    <mergeCell ref="B2:N2"/>
    <mergeCell ref="B3:N3"/>
  </mergeCells>
  <pageMargins left="7.874015748031496E-2" right="3.937007874015748E-2" top="0.43307086614173229" bottom="0.23622047244094491" header="0.47244094488188981" footer="0.23622047244094491"/>
  <pageSetup scale="63" orientation="landscape" r:id="rId1"/>
  <rowBreaks count="1" manualBreakCount="1">
    <brk id="53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09-2014</vt:lpstr>
      <vt:lpstr>10-2014</vt:lpstr>
      <vt:lpstr>11-2014</vt:lpstr>
      <vt:lpstr>12-2014</vt:lpstr>
      <vt:lpstr>13-2014</vt:lpstr>
      <vt:lpstr>14-2014</vt:lpstr>
      <vt:lpstr>'09-2014'!Área_de_impresión</vt:lpstr>
      <vt:lpstr>'10-2014'!Área_de_impresión</vt:lpstr>
      <vt:lpstr>'11-2014'!Área_de_impresión</vt:lpstr>
      <vt:lpstr>'12-2014'!Área_de_impresión</vt:lpstr>
      <vt:lpstr>'13-2014'!Área_de_impresión</vt:lpstr>
      <vt:lpstr>'14-2014'!Área_de_impresión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</dc:creator>
  <cp:lastModifiedBy>COORD-JURIDICA</cp:lastModifiedBy>
  <cp:lastPrinted>2014-10-14T00:49:52Z</cp:lastPrinted>
  <dcterms:created xsi:type="dcterms:W3CDTF">2014-01-14T18:20:37Z</dcterms:created>
  <dcterms:modified xsi:type="dcterms:W3CDTF">2014-10-16T18:49:46Z</dcterms:modified>
</cp:coreProperties>
</file>